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2390" windowHeight="8385" activeTab="0"/>
  </bookViews>
  <sheets>
    <sheet name="Sources" sheetId="1" r:id="rId1"/>
  </sheets>
  <definedNames/>
  <calcPr fullCalcOnLoad="1"/>
</workbook>
</file>

<file path=xl/comments1.xml><?xml version="1.0" encoding="utf-8"?>
<comments xmlns="http://schemas.openxmlformats.org/spreadsheetml/2006/main">
  <authors>
    <author>Aidan C</author>
  </authors>
  <commentList>
    <comment ref="E11" authorId="0">
      <text>
        <r>
          <rPr>
            <b/>
            <sz val="10"/>
            <rFont val="Tahoma"/>
            <family val="2"/>
          </rPr>
          <t>Aidan:</t>
        </r>
        <r>
          <rPr>
            <sz val="10"/>
            <rFont val="Tahoma"/>
            <family val="2"/>
          </rPr>
          <t xml:space="preserve">
Coal found but not oil or gas to date (Aug 2012). Exploratory drilling activities for a 'Gas from coal' project have been carried out in 2009 and 2010 by Fugro.</t>
        </r>
      </text>
    </comment>
    <comment ref="I38" authorId="0">
      <text>
        <r>
          <rPr>
            <b/>
            <sz val="8"/>
            <rFont val="Tahoma"/>
            <family val="2"/>
          </rPr>
          <t>Aidan:</t>
        </r>
        <r>
          <rPr>
            <sz val="8"/>
            <rFont val="Tahoma"/>
            <family val="2"/>
          </rPr>
          <t xml:space="preserve">
This represents the 75% of total which is estimated to lie in Irish waters</t>
        </r>
      </text>
    </comment>
    <comment ref="I2" authorId="0">
      <text>
        <r>
          <rPr>
            <b/>
            <sz val="8"/>
            <rFont val="Tahoma"/>
            <family val="2"/>
          </rPr>
          <t xml:space="preserve">Aidan:
</t>
        </r>
        <r>
          <rPr>
            <sz val="11"/>
            <rFont val="Tahoma"/>
            <family val="2"/>
          </rPr>
          <t xml:space="preserve">Red font = figure has increased since booklet went to press
</t>
        </r>
      </text>
    </comment>
    <comment ref="I31" authorId="0">
      <text>
        <r>
          <rPr>
            <b/>
            <sz val="8"/>
            <rFont val="Tahoma"/>
            <family val="2"/>
          </rPr>
          <t xml:space="preserve">Aidan:
</t>
        </r>
        <r>
          <rPr>
            <sz val="11"/>
            <rFont val="Tahoma"/>
            <family val="2"/>
          </rPr>
          <t xml:space="preserve">Red font = figure has increased since booklet went to press
</t>
        </r>
      </text>
    </comment>
    <comment ref="I58" authorId="0">
      <text>
        <r>
          <rPr>
            <b/>
            <sz val="8"/>
            <rFont val="Tahoma"/>
            <family val="2"/>
          </rPr>
          <t xml:space="preserve">Aidan:
</t>
        </r>
        <r>
          <rPr>
            <sz val="11"/>
            <rFont val="Tahoma"/>
            <family val="2"/>
          </rPr>
          <t xml:space="preserve">Red font = figure has increased since booklet went to press
</t>
        </r>
      </text>
    </comment>
  </commentList>
</comments>
</file>

<file path=xl/sharedStrings.xml><?xml version="1.0" encoding="utf-8"?>
<sst xmlns="http://schemas.openxmlformats.org/spreadsheetml/2006/main" count="865" uniqueCount="347">
  <si>
    <t>1 trillion cubic feet approx. (28×10^9 m3) (http://www.shell.ie/home/content/irl/environment_society/society_tpkg/social_investment/benefits_of_corrib_gas_project/)</t>
  </si>
  <si>
    <t xml:space="preserve">Oil </t>
  </si>
  <si>
    <t>Seismic studies</t>
  </si>
  <si>
    <t>Dooish gas condensate discovery</t>
  </si>
  <si>
    <r>
      <t>Wilde / Beehan[</t>
    </r>
    <r>
      <rPr>
        <i/>
        <sz val="11"/>
        <color indexed="10"/>
        <rFont val="Calibri"/>
        <family val="2"/>
      </rPr>
      <t>sic</t>
    </r>
    <r>
      <rPr>
        <sz val="11"/>
        <color indexed="10"/>
        <rFont val="Calibri"/>
        <family val="2"/>
      </rPr>
      <t>] prospect</t>
    </r>
  </si>
  <si>
    <r>
      <t>The following from PVR report 12 July 2010: Previous 2D seismic interpretation indicated the presence of a potentially large structural closure known as the Wilde exploration prospect underlying the Spanish Point discovery. Interpretation and mapping of the new 3D data has confirmed the presence of the Wilde prospect with an associated c. 45 sq km of areal closure. The Upper Jurassic interval of the Wilde exploration target is of significant interest as it is considered to be of equivalent age to Callovian-Oxfordian zones which flowed at a cumulative rate of c. 5,000 BOPD in the nearby 26/28-1 well (situated c. 30 km to the north)..... However it is referred to as the 'Wilde Beehan [</t>
    </r>
    <r>
      <rPr>
        <i/>
        <sz val="11"/>
        <color indexed="8"/>
        <rFont val="Calibri"/>
        <family val="2"/>
      </rPr>
      <t>sic</t>
    </r>
    <r>
      <rPr>
        <sz val="11"/>
        <color indexed="8"/>
        <rFont val="Calibri"/>
        <family val="2"/>
      </rPr>
      <t>] oil discovery' in http://www.providenceresources.com/uploads/eoy2011statement.pdf (Providence 2011 End-of-Year Trading Statement) Referred to as a discovery there but this seems like pushing it a little. Probably relates to overlying Spanish Point.</t>
    </r>
  </si>
  <si>
    <r>
      <t>Slyne prospect</t>
    </r>
    <r>
      <rPr>
        <sz val="11"/>
        <color indexed="8"/>
        <rFont val="Calibri"/>
        <family val="2"/>
      </rPr>
      <t xml:space="preserve"> </t>
    </r>
  </si>
  <si>
    <r>
      <t>Serica West Midleton prospect</t>
    </r>
    <r>
      <rPr>
        <sz val="11"/>
        <color indexed="8"/>
        <rFont val="Calibri"/>
        <family val="2"/>
      </rPr>
      <t xml:space="preserve">  (Rockall Basin LO)</t>
    </r>
  </si>
  <si>
    <r>
      <t xml:space="preserve">Serica Midleton prospect </t>
    </r>
    <r>
      <rPr>
        <sz val="11"/>
        <color indexed="8"/>
        <rFont val="Calibri"/>
        <family val="2"/>
      </rPr>
      <t xml:space="preserve">(Rockall Basin LO) </t>
    </r>
  </si>
  <si>
    <t>North Celtic Sea Basin</t>
  </si>
  <si>
    <t>St. George's Channel Basin</t>
  </si>
  <si>
    <t>Net P50 Unrisked Prospective Resources • 2.1 TCF + 35 MMBO according to san leon doc w all its prospects on good map.pdf... The Slyne prospect. Includes the Inishmore Prospect with estimated mean recoverable reserves of 1.3 TCF. 3D seismic survey of the area identified additional large structures with preliminary estimates of recoverable 3 TCF of natural gas across the license. -from C chapter. From http://www.firstenergy.com/UserFiles/File/SanLeon_Flyer.pdf: a large, untested structural closure located in a proven hydrocarbon basin... :
• 300 km2 3D seismic survey completed by PGS
• Seismic processing and detailed technical evaluation
• Seeking farm-in partners to fund exploration drilling   "The Slyne prospect owned by San Leon Energy and Lundin Petroleum (50% each) is potentially as large as the Corrib gas field, according to the operators.-"http://www.siptu.ie/media/media,14689,en.pdf</t>
  </si>
  <si>
    <t xml:space="preserve">Schull North and East prospects - See above under Schull gas field (19) </t>
  </si>
  <si>
    <t>A total of twelve vertical wells were drilled in the licensed area between 1960 and 2001. Every well drilled in the licenced area flowed and/or showed gas, which indicates the basin is gas charged'  -http://www.finaveragas.com/projects/lough
Langco believes there is 9.4 trillion cubic ft of gas or the energy equivalent of 1.5 billion barrels of oil in the area' http://www.irishtimes.com/newspaper/ireland/2011/0221/1224290427180.html 'Full details have yet to be disclosed but reports prepared in the mid-1990s on the basis of past drillings in the Lough Allen area indicated that three sandstone reservoirs could potentially contain over 10 trillion cubic feet of gas.' -http://www.siptu.ie/media/media,14689,en.pdf 
 'Inland lies the Lough Allen basin ... the area has been notionally valued at €74.4bn and contains 9.4 trillion cubic feet of gas and 1.5 billionbarrels of oil. The vast field lies beneath Lough Allen and straddles Cavan, Fermanagh, Leitrim, Roscommon and Sligo. '
-http://www.independent.ie/national-news/ireland-on-the-verge-of-an-oil-and-gas-bonanza-679889.html</t>
  </si>
  <si>
    <t>Estimated In place volume 850 MMBO; c. 250 MMBO Recoverable, from http://www.providenceresources.com/uploads/agm-june2011.pdf. The Kish (33) in Dublin Bay was first drilled in 1977 by Amoco, in 1986 by Charterhouse and in 1997 by Enterprise. In 2010, Providence said there is an estimated 870 million barrels of oil in the area, worth an estimated €60 billion at current prices and announced it intended to re-start drilling and is also looking for possible gas storage structures in the area. -http://www.siptu.ie/media/media,14689,en.pdf. 'To date there have been four previous exploratory wells drilled in this area (Amoco 33/22-1(1977), Shell 33/21-1(1979), Charterhouse 33/17-1(1986), and Enterprise 33/17-2 (1997), without incident. In addition, between 2009 and 2010 the Fugro Synergy carried out drilling activities related to a coal degasification project in the Kish Bank area'</t>
  </si>
  <si>
    <t>Published estimates, other information and sources</t>
  </si>
  <si>
    <t>232 bcf potential. 'The Rosscarbery Prospect has been fully described in the February 2009 report. As well 48/24-1, the Carrigaline discovery well, recovered gas from ‘A’ Sand and Wealden reservoirs, Rosscarbery is considered to be prospective for gas at both horizons. Volumetrics for the ‘A’ Sand reservoir are presented in Table 50.' P90, P50, P10 = 173.0, 295.5, 504.7 resp. (RPS Competent Persons Report, at  http://www.lansdowneoilandgas.com/press/Lansdowne%20CPR%200211%20v7.pdf)</t>
  </si>
  <si>
    <t>Up to 1.7 trillion cubic feet. Jun 09 [ after drilling found oil column]: 'The volume of oil in place cannot yet be estimated with certainty as considerable technical work remains to be done, but the results to date are encouraging.' Nov 2010 http://www.ezdataroom.com/pdf.php?id=211: ************* 'Given its size, Bandon could contain up to about 1.5 trillion cubic feet of gas' http://www.independent.ie/business/irish/bandon-may-be-boon-for-exploration-1757113.html June 1st 2009 ********** 'The Bandon prospect has a prospective resource range of 230 billion cubic feet to 1.7 trillion cubic feet ' http://www.oilvoice.com/n/Serica_Energy_Provides_Operational_Update/6b8409b0.aspx Jan 20 2009. See also http://www.energy-pedia.com/article.aspx?articleid=135488</t>
  </si>
  <si>
    <t>SOURCES</t>
  </si>
  <si>
    <t xml:space="preserve">The Dragon gas discovery is situated in c. 100 m water depth in the St George‟s Channel Basin offshore Wales and SW Ireland. The 103/1-1 discovery well was drilled in 1994 by Marathon Oil and flowed c. 22 MMSCFGD &amp; 120 BOPD from sands of Upper Jurassic age.' '“We are very pleased to have been offered this UK block, which is adjacent to Irish licence SEL 1/07 which Providence operates 100%. The Dragon gas discovery is mapped to lie within both the UK and Irish sectors and the award of this new block will allow Providence to move forward with the drilling of its planned appraisal well.”' http://www.providenceresources.com/licence-sel-1-07.aspx: Standard Exploration Licence 1/07 in the St. George’s Channel Basin contains part of the Dragon gas field as mapped from existing seismic and well data. The Dragon field, which straddles the Irish/ UK median line, was discovered in 1994 by Marathon Oil. Previous work on Dragon has suggested in place resources of up to c. 100 BSCF with a c. 25:75 split between Ireland and the UK. A recently completed Dragon study, which was carried out by IKON Geoscience, involved the modeling of historical well and seismic data using the latest available technology. This study has determined that the presence of the Dragon gas bearing reservoir sands may be directly detectable from the 3D seismic data. Revised mapping using these inverted seismic data indicates that the Dragon gas accumulation may extend further into Irish waters than had been previously been mapped, with a potential resource base of up to c. 300 BSCF and a c. 75:25 resource split between Ireland and the UK. Additional reprocessing of the 3D seismic data has now commenced as part of the planning of an appraisal well to be drilled in 2012. Providence’s application for a licence on the UK side of the Dragon gas field is pending and well preparations are underway for the drilling of an appraisal well in 2012. Prior to any development it is likely that a unitisation will take place in order to finalise equity interests in the field. See also http://www.providenceresources.com/uploads/providenceofferednewlicenceoverdragongasdiscoveryoffshoreuk.pdf; ALSO http://www.irishtimes.com/newspaper/finance/2010/0122/1224262842120.html - 22 jan 2010; </t>
  </si>
  <si>
    <t>Both prospects are “technically mature and ready to be drilled.” (see cell to right) Due to be drilled in second half 2013. 'recently confirmed for drilling in Q2 2013.' http://www.providenceresources.com/uploads/repsolassumesoperatorshipoflo11-11--newgrangeprospect.pdf</t>
  </si>
  <si>
    <t>.http://www.firstenergy.com/UserFiles/File/Sosina_Flyer.pdf: 'Operated by ENI (60% W.I), Other partners are ExxonMobil (36% W.I) and Providence Resources(3.2 % W.I)
• Area : Blocks 43/19, 43/20, 43/24, 43/25, 43/28
and 43/29
Prospectivity- Cuchulain
• Main target is Cuchulain prospect
• Gross unrisked prospective resources of 1.4 Tcf
• Structural trap formed by a tilted fault block
• Middle Jurassic fluvio-deltaic sandstones
• Additional leads in the adjacent blocks : Emer, Conall and Blathnad with potential cluster development... http://www.ezdataroom.com/pdf.php?id=223...
• Charge: migration either directly from late and middle Jurassic source rocks, or via faults from deeper early Jurassic or Carboniferous source rocks. Chance of Oil versus Gas assessed as 50:50.
• Significant Mean Recoverable Resources are estimated.</t>
  </si>
  <si>
    <t xml:space="preserve"> ENI (other partners ExxonMobil; Sosina, Providence)</t>
  </si>
  <si>
    <t>Frontier exploration licence</t>
  </si>
  <si>
    <t>Standard exploration licence</t>
  </si>
  <si>
    <t>Spanish Point South comprises six blocks located ~ 200 kilometres offshore west Ireland.  The licence lies immediately south of the Spanish Point licence, in an area where both oil and gas/condensate discoveries have been made. The licence lies in water depths of 300-600 m and covers an area of over 1,500 sq. km.  A number of Mesozoic leads have been identified.'  -http://sosina.co.uk/?Licences:Ireland:Spanish_Point_South</t>
  </si>
  <si>
    <t>Chrysaor. [Partners Providence (32 %), Chrysaor (58 %), SOSINA (10 %)]</t>
  </si>
  <si>
    <t>Under assessment. In March 2011, Chrysaor exercised its option to drill up to two appraisal wells on the Spanish Point discovery. In return for committing to this work, Chrysaor doubles its equity participation in FELs 2/04 and 4/08 from 30% to 60% and will assume the drilling management role for the Spanish Point programme.</t>
  </si>
  <si>
    <t>Chrysaor (Providence Resources until recently)</t>
  </si>
  <si>
    <t>FEL 4/08 containing the Synge, Shaw, Cama (North &amp; South), Rusheen (North &amp; South), Costelloe (Main, North &amp; South) prospect targets</t>
  </si>
  <si>
    <t>ESTIMATE SUGGESTS A RESOURCE POTENTIAL OF UP TO c. 230 MILLION BARRELS IN PLACE. 'this c.16o API heavy oil accumulation is estimated to have an in-place resource potential of up to c. 230 MMBO'. NB Nemo is referred to as an 'Oil&amp;Gas Discovery' in Providence 2011 End-of-Year Trading Statement http://www.providenceresources.com/uploads/eoy2011statement.pdf  'Similarly, the Nemo heavy oil deposit, which is located under the Early
Cretaceous Ardmore gas discovery, is believed to contain up to 230m
barrels of oil in place. The 1974 discovery well flowed both oil (16º API)
and gas.'  -http://www.providenceresources.com/uploads/davyresearch-providencedrillingportfolio-june2011.pdf</t>
  </si>
  <si>
    <t>Providence (partners Chrysaor/Sosina)</t>
  </si>
  <si>
    <t>In April 2011, the partners released a Competent Persons Report (CPR) on the resource potential of FEL 2/04 and FEL 4/08. This study independently assessed gross un-risked recoverable prospective resources of up to c. 750 MMBOE in FEL 2/04 and FEL 4/08. This resource potential covers a number of prospects in addition to Spanish Point (up to 200 MMBOE REC) and Burren (up to c. 66 MMBO REC). Prospect targets identified in FEL 4/08 and FEL 2/04 include Wilde, Beehan, Costello, Shaw, Rusheen, Synge, and Cama.' - 14 May 2012, http://www.providenceresources.com/uploads/fy2011preliminaryresults-may2012-allinone.pdf</t>
  </si>
  <si>
    <t>San Leon and Lundin seeking a partner to jointly carry out exploratory drilling</t>
  </si>
  <si>
    <t>San Leon &amp; Lundin acquired 300 square kilometres of 3D seismic data in August 2010.</t>
  </si>
  <si>
    <t>San Leon Energy acquired Island Oil and Gas which still holds the licence. San Leon &amp; Lundin acquired 300 square kilometres of 3D seismic data here in August 2010.</t>
  </si>
  <si>
    <t>As the result of reprocessing approximately 500 square kilometres of 3D seismic, four large Sherwood sandstone gas prospects were originally mapped, Bandon, Boyne, Achill and Liffey' -http://www.serica-energy.com/operations/ireland/slyne-basin/blocks-274-275-part-279/block-map.html  referred to as 'achill lead' in http://www.serica-energy.com/uploads/media/AGM_Presentation.pdf</t>
  </si>
  <si>
    <t>Mapped as a result of reprocessing of seismic data</t>
  </si>
  <si>
    <t xml:space="preserve">From LICENCE FEL 1/06 BOYNE, ACHILL AND LIFFEY PROSPECTS, SLYNE BASIN FARM-OUT OPPORTUNITY by Serica:
http://www.serica-energy.com/fileadmin/user_upload/PDF/farmout/Ireland%20FEL%201_06%20Farmout%20Flyer.pdf: Jurassic STOIIP: 27 - 528 mmbbls; Triassic GIIP: 91 -1338 bcf. Liffey's not mentioned in the AGM report unlike Boyne.    From http://www.serica-energy.com/fileadmin/user_upload/PDF/farmout/Ireland%20FEL%201_06%20Farmout%20Flyer.pdf:    Jurassic STOIIP: 27 - 528 mmbbls; Reservoir Depth = 1730m; gCOS 33%
 Triassic GIIP: 91 -1338 bcf; Reservoir Depth = 2236m; gCOS 25%
</t>
  </si>
  <si>
    <t>In October 2011, under the Irish Atlantic Margin Licensing Round, the Company was awarded Licensing Option 11/12 in the Slyne Basin, located in c. 300 metre water depth c. 70 km off the west coast of Ireland. The initial technical evaluation of LO 11/12 has revealed the presence of the “Kylemore” and “Shannon” prospects which are similar in age to the nearby Corrib gas field (“Corrib”). Providence (66.66%) operates LO 11/12 on behalf of its partner First Oil Expro Limited (33.33%). ... 
KYLEMORE (66.6% Interest)
The Kylemore prospect lies c. 20 km south-west of Corrib and is interpreted as a mid-basinal inverted four way dip-closed anticline based on a combination of 2D and 3D seismic data. The most recent mapping of the Kylemore prospect indicates that structurally it is directly analogous to the Corrib. Volumetric analysis, based on available Kylemore prospect maps, indicates a potential gas in place of up to c. 228 BSCF.
SHANNON (66.6% Interest)
The Shannon structure, which is fully covered by 3D seismic data, is situated c. 10 km south-west of Corrib. Enterprise Oil (now part of Shell) drilled the 18/25-2 exploration well on the Shannon prospect in 1999, however the Corrib reservoir was not encountered. Enterprise subsequently interpreted the reservoir to be faulted out at the well location. As Enterprise’s pre-drill map demonstrate a significant structural closure covering c. 23 sq km (the 1 TSCF Corrib Field covers c. 15 sq km), the LO 11/12 partners believe that Shannon warrants a complete re-evaluation in the context of any remaining resource potential.' - http://www.providenceresources.com/uploads/fy2011preliminaryresults-may2012-allinone.pdf</t>
  </si>
  <si>
    <t>228 BSCF</t>
  </si>
  <si>
    <t>Licensing Option awarded in November 2011, initial analysis based on known information has been carried out</t>
  </si>
  <si>
    <t xml:space="preserve">The 19/8-1 exploration well was drilled on the Cashel Prospect by StatoilHydro in 2008 but was plugged and abandoned as a dry hole.' - from http://www.marinesafetyforum.co.uk/upload-files//notices/amm-11.08-h2s-from-slop-tank.pdf .
'StatoilHydro had a drilling operation on exploration well 19/8-1, Cashel in Ireland this year... Due to unexpected geological formations, the drilling was suspended and well plugged 9. july, 2 months ahead of schedule. </t>
  </si>
  <si>
    <t>10 tcf [= 1.7 bboe] - Nearby well control suggests the potential for excellent carbonate reservoir development with the most recent volumetric analysis indicating a mean gas in place prospective resource potential of 14 TSCF  'The Newgrange prospect is located in Licensing Option 11/11. The prospect comprises a large four way dip closed anticline which extends over a c. 1,000 sq kilometer area. Nearby well control suggests the potential for excellent carbonate reservoir development with the most recent volumetric analysis indicating a mean gas in place prospective resource potential of 14 TSCF. In March 2012, Repsol assumed the role of Operator for LO 11/11. This change of operatorship is in recognition of Repsol’s extensive deepwater drilling expertise together with its recent significant successes in carbonate exploration elsewhere in the Atlantic Basins.' -http://www.providenceresources.com/uploads/fy2011preliminaryresults-may2012-allinone.pdf</t>
  </si>
  <si>
    <t>Last updated 23 August 2012</t>
  </si>
  <si>
    <t>In Rockall Licence FEL 3/05</t>
  </si>
  <si>
    <t>About 50km north-west of Belmullet</t>
  </si>
  <si>
    <t>See Fiachra immediately below</t>
  </si>
  <si>
    <t>"Potentially a ‘Giant’: Mean Recoverable Resources in excess of 500 mmboe, with significant further upside in the Conn prospect"  according to 'ENI- fiach conn dunquin.pdf'.[date? before 01/12/2011, created 09/06/2011 according to document proprties but that means notheing]. Downplayed in  http://www.ezdataroom.com/pdf.php?id=223. 'Eni has invested considerable effort to bring these prospects to drill ready status.' [Fiachra, Conn and Cuchulainn] -http://www.rigzone.com/news/article.asp?a_id=55364   "Fiachra Prospect ENI to drill Dec 08" in providenceagm2008presentation.pdf. 'ENI is planning to drill the large Fiachra prospect by the end of 2011' - http://www.op-finder.com/OPF/Docs/envoiprojectlocator%20apr%202010.pdf</t>
  </si>
  <si>
    <t>Drilled in 2008 by Shell but results confidential; DCENR said in October 2002 that a “substantial column of hydrocarbons” had been encountered.' The semisubmersible Jack Bates returned in May 2003 to re-enter the well. While further hydrocarbons were found, Shell was guarded in its comments, saying that the well had not been tested.</t>
  </si>
  <si>
    <t>Shell drilled the Dooish well 12/2-1 and sidetrack -1z in 2003 proving a gas condensate sandstone reservoir of probable early Permian age. A second deep-water well, 12/2-2, was drilled on the West Dooish Prospect in 2008, but the results remain confidential. -http://www.geoexpro.com/article/Two_Frontier_Basins_Come_to_Light/32d7b59c.aspx   ...   'As for the Irish exploration effort, currently the closest frontier target in terms of a tangible result is Dooish, a discovery made in 2002. Much local speculation has been made concerning its size.
'The 12/2-1z Rockall Basin well appeared to encounter a significant oil column, but Shell kept quiet. The Irish Department of Communications, Marine and Natural Resources said in October 2002 that a “substantial column of hydrocarbons” had been encountered.So the semisubmersible Jack Bates returned in May 2003 to re-enter the well. While further hydrocarbons were found, Shell was guarded in its comments, saying that the well had not been tested.'  -http://www.drillingcontractor.org/exploration-on-the-atlantic-frontier-has-been-hit-and-miss-but-hope-lingers-for-breakthrough-1677</t>
  </si>
  <si>
    <t>Rockall Basin south west of Dooish gas discovery</t>
  </si>
  <si>
    <t>Drilled in 2008 by Shell but results confidential</t>
  </si>
  <si>
    <t>The area covered by the licence award contains two pre-Cretaceous fault
block prospects, Midleton and West Midleton which are analogous to the
proven gas-condensate bearing Dooish discovery lying immediately to the
east. These complement and provide additional diversity to the Muckish
prospect lying in Serica's acreage just to the north east and the award
will enable a comprehensive exploration programme covering the Muckish
and Midleton prospects. Given the size of the prospects and their
position in a proven gas-condensate bearing basin, the award of the
licence significantly expands the options open to Serica to deliver an
active drilling campaign in the area.
    'Under the terms of the licence award Serica will undertake 2D and 3D
seismic reprocessing work and other geological studies in the first two
years to firm up the prospects, following which the Company has an option
to convert the licence into a full Exploration Licence.' - http://uk.reuters.com/article/2012/03/30/idUS60200+30-Mar-2012+MW20120330</t>
  </si>
  <si>
    <t>Undergoing geological studies</t>
  </si>
  <si>
    <t>857 billion cubic feet of gas and 98mmbls of condensate.</t>
  </si>
  <si>
    <t>Follow up prospects: Muckish East &amp; Mackoght (FEL 1/09)' - under 'Muckish Prospect Summary'  in http://docsearch.derrickpetroleum.com/files/21004/Serica_2012_Rockall_Ireland_Presentation_-_March_0009.pdf</t>
  </si>
  <si>
    <t>potential mean recoverable reserves 904 bcf wet gas + 59 mmbbls condensate (un-risked)* - http://www.serica-energy.com/fileadmin/user_upload/PDF/farmout/Ireland%20FEL%201_09%20Farmout%20Flyer.pdf - also from same source, 'Rich gas-condensate is the expected phase;  oil is possible'  
In  http://docsearch.derrickpetroleum.com/files/21004/Serica_2012_Rockall_Ireland_Presentation_-_March_0009.pdf: Muckish Prospect Summary:
• Large tilted fault block analogous to Dooish
• Located ~30 kms north of Dooish
• Water depth 1450 m
• Depth to top reservoir ~4000 mSS
• 31 km2 areal closure and over 600 m of vertical closure full-to-spill
• Basin modelling suggests that Muckish is in a better location than
Dooish to receive charge
• Mean recoverable reserves 904 bcf + 59 mmbbls condensate
(estimate based on Serica’s best technical case)
• Geological risk 23%
• Follow up prospects: Muckish East &amp; Mackoght (FEL 1/09) and
Midleton &amp; Midleton West (LO 11/1)
• All culminatons have pre-rift seismic character indicative of
layered sedimentary section</t>
  </si>
  <si>
    <t>Folllow-up prospect in the event of success at Muckish</t>
  </si>
  <si>
    <t>North East Rockall Basin</t>
  </si>
  <si>
    <t xml:space="preserve"> 904 bcf wet gas + 59 mmbbls condensate</t>
  </si>
  <si>
    <t>Seismic studies. 'Serica has acquired several 2D long-offset seismic lines and reprocessed the existing 3D seismic volume over the Muckish structure as part of the initial term work programme. This work has helped de-risk the Muckish prospect as it demonstrates that it has distinct similarities to the nearby Dooish discovery. The Company is commencing plans to test drill the Muckish prospect and will be seeking partners to share the drilling cost.' -http://www.serica-energy.com/operations/ireland/rockall-basin/blocks-517-518-522-523-527-528/block-map.html. Prospect. With significant size and modest risk, Muckish and Midleton could be the next big discoveries in the Rockall Basin. -http://www.slideshare.net/plsderrick/serica-2012-rockall-ireland-presentation-march</t>
  </si>
  <si>
    <t>Shannon - see under Kylemore (58)</t>
  </si>
  <si>
    <t>1.4 tcf gas &amp; 160 mmbo recoverable- 'Evaluation of these [2009 seismic survey] data has confirmed a resource level of up to c. 510 MMBOE with c. 200 MMBOE recoverable. ... On February 22nd, 2011, the Spanish Point partners announced that they had agreed to enter the second phase on FEL 2/04 licence, which requires a commitment to drill a well.' -http://www.offshoreenergytoday.com/chrysaor-exercises-option-to-drill-at-spanish-point-offshore-west-of-ireland/, MArch 14th 2011     "In place resource level of up to c. 510 MMBOE with c. 200 MMBOE recoverable;" from http://www.providenceresources.com/uploads/agm-june2011.pdf the Spanish Point field, which is 200km off the  coast of Clare. The field has known reserves of one and a quarter trillion cubic feet of gas and 206million barrels of oil, and is valued at €19.6bn. http://www.independent.ie/national-news/ireland-on-the-verge-of-an-oil-and-gas-bonanza-679889.html See also http://www.davy.ie/LR?id=4956 ALSO http://www.offshoreenergytoday.com/chrysaor-exercises-option-to-drill-at-spanish-point-offshore-west-of-ireland/</t>
  </si>
  <si>
    <t>... the Dooish discovery with Mean Recoverable Resources of 69 Mboe' (envoi.co.uk, Active Project Locator, April 2010 on http://www.op-finder.com/OPF/Docs/envoiprojectlocator%20apr%202010.pdf- note that Mboe in this context mean million barrels of oil equivalent not thousand; the more usual notation for million barrels of oil equiv would be MMBOE). 'The Dooish prospect off the Donegal coast was drilled by Shell in 2008. It has been keeping quiet about the prospects but gas flowed from earlier drillings in 2001 and 2003 with a “substantial gas condensate column” confirmed.' Colm Rapple, Irish Mail on Sunday, 20th June 2010, http://colmrapple.com/?cat=7. Enterprise  'encountered a 214 metre hydrocarbon column' when they drilled at dooish in 2002 (http://www.serica-energy.com/operations-ireland-block5.php). According to http://www.serica-energy.com/fileadmin/user_upload/PDF/farmout/Ireland%20FEL%201_09%20Farmout%20Flyer.pdf, Reserves for Dooish discovery = 265 bcf +17 mmbo.  See also http://www.offshore247.com/news/art.aspx?Id=10568</t>
  </si>
  <si>
    <t>The in-place resource potential of the Helvick field is c .10 MMBO, with three wells available for re-entry on the field.' -http://www.offshoreenergytoday.com/ireland-providence-resources-1st-half-2010-financial-operational-highlights/ Sept 29th 2010. See also http://122.252.5.122/sponsors/1808/lansdowne-oil-gas-1808.html</t>
  </si>
  <si>
    <t>70 mmbo &amp; 120 bcf gas[?]...'The most recent in-house volumetric estimates suggest that this oil accumulation could contain an in place resource potential of up to c. 120 MMBO' Oct 2010. Only referred to as an oil discovery. 'Volumetric REC Estimate –20 MMBO' from http://www.providenceresources.com/uploads/agm-june2011.pdf. 'On prospective recoverable resources, with regard to Hook Head we are looking at 70 MMBO (millions of barrels of oil)' -Tony O'Reilly quoted in the Sunday Tribune, Feb 17 2008, http://www.tribune.ie/article/2008/feb/17/providence-says-it-has-the-resources-to-keep-on-dr/; tribune website no longer working but article quoted in full at http://www.iii.co.uk/investment/detail?code=cotn:PVR.L&amp;display=discussion&amp;id=3913247&amp;action=detail. See also http://www.energy-pedia.com/article.aspx?articleid=142350</t>
  </si>
  <si>
    <t xml:space="preserve"> 35bcf gas (Jan 2009) -siptu... 'The field's proven and probable reserves have been independently assessed by Exploration Consultants Limited at 390 billion cubic feet of gas. ' -http://www.independent.ie/business/irish/ramco-brings-seven-heads-gasfield-into-production-192760.html. See also http://www.siptu.ie/media/media,14689,en.pdf </t>
  </si>
  <si>
    <t xml:space="preserve"> http://www.providenceresources.com/uploads/barryroe-oilinplaceresourceupdate-july2012-finalmaps.pdf dated July 25th 2012 says 1,612MMBO at P10. [This entry updated on August 12 2012. Originally was "24bcf gas (SIPTU original doc) AND 'Barryroe field, which is believed to hold at least 60 million barrels of oil' (Irish examiner)"]. See also http://www.irishexaminer.com/ireland/hunt-for-1-trillion-worth-of-irish-oil-to-begin-152395.html#ixzz1KQ6FprdK;</t>
  </si>
  <si>
    <t>28 bcf: '...estimated that on a P50 basis, Schull Field gas in place is 28 bcf; gross gas recoverable reserves are 18.2 bcf [3.1mmboe]and net contingent resources are 1.7 MMboe. For the two adjacent gas prospects['The area contains two more potential gas structures, the Schull Central and the Schull North prospects'], the unrisked total prospective resources are 74.1 bcf (net risked prospective resources 1.7 MMboe).' See also http://www.encoreoil.co.uk/pages/content/index.asp?PageID=110</t>
  </si>
  <si>
    <t>INITIAL ESTIMATES SUGGEST A RESOURCE POTENTIAL OF UP TO C. 300 MILLION BARRELS -http://www.providenceresources.com/uploads/baltimorelicensingoptionaward-16-2-10finalversion%5B0%5D.pdf     Industry commentators Wood MacKenzie have stated that similar heavy oil accumulations are likely to have a 10-30% recovery efficiency indicating that Baltimore could have up to 30-100 MMBO reserve potential. See also Providence 2011 End-of-Year Trading Statement http://www.providenceresources.com/uploads/eoy2011statement.pdf</t>
  </si>
  <si>
    <t xml:space="preserve">The Dunquin North and Dunquin South prospects hold combined recoverable reserves of 8.4 trillion cubic feet of gas and 316 million barrels of condensate, according to an offering document posted on Schlumberger Ltd’s IndigoPool Web site. (http://www.irishtimes.com/newspaper/finance/2010/0122/1224262842120.html)     'Providence has 16 per cent of Dunquin, a gas discovery that could hold the equivalent of 1.7 billion barrels of oil. http://www.irishtimes.com/newspaper/finance/2011/0217/1224290024490.html, 17 Feb 2011; 9 tcf gas [1.5bboe]; also 'Volumetric REC Estimate –8,400 BCF + 316 MMBO,716 MMBOE)' from http://www.providenceresources.com/uploads/agm-june2011.pdf   The Dunquin gas field which is 200km off the coast of Kerry contains an astonishing 25 trillion  cubic feet of natural gas and 4,130 million barrels of oil. -http://www.independent.ie/national-news/ireland-on-the-verge-of-an-oil-and-gas-bonanza-679889.html ... Dunquin: This is where the big money is being bet, witness the farm-in deal with ExxonMobil late 2006, followed in March 2008 by ExxonMobil assuming operatorship of this potentially huge hydrocarbons deposit in the Porcupine Basin, and then itself offering farm-in opportunities via Indigopool. Dunquin covers a huge area, spreading across Irish blocks 44/18, 44/23, 44/24, 44/29 and 44/30; seismic mapping over the area has suggested the presence of two significant carbonate plays – Dunquin North and South. The Dunquin South and Dunquin North prospects cover areas of 48 sq km and 75 sq km, respectively, and both exhibit a minimum of 400 m of mapped structural closure. The prospects have been technically matured using a grid of 2D seismic data, including a 2006 proprietary survey and a reprocessed 1999 survey. Both prospects are “technically mature and ready to be drilled.” The initial well, located in a water depth of approximately 1,700 m, will target the crestal part of one of the mapped structures. However, no site operations have been carried out to date. Each is expected to be gas/condensate-bearing. If confirmed, the condensates dimension could prove of immense strategic value, perhaps even making the difference in terms of the viability of any hydrocarbon discoveries that might be made. ExxonMobil estimates that Dunquin South has an unrisked mean recoverable volume of 4.4 tcf of gas and 160 million bbl of condensate and the Dunquin North prospect 4.0 tcf and 156 million bbl. The corresponding estimated P10 volumes are 9.5 tcf of gas and 340 million bbl condensate (Dunquin South) and 8.6 tcf and 322 million bbl. --http://www.drillingcontractor.org/exploration-on-the-atlantic-frontier-has-been-hit-and-miss-but-hope-lingers-for-breakthrough-1677, 30 October 2009
</t>
  </si>
  <si>
    <t>Not due to commence drilling until the second half of 2013 at the earliest. The company has made no firm decision as to when drilling might commence at Drombeg, but is thought to have a preference to see the outcome of drilling at the adjacent Dunquin field first (see cell immediately to right). Seismic survey tooko place in June 2008. In 2010: 'Providence is currently in discussions with third parties in relation to a large deep exploration target at Drombeg.'</t>
  </si>
  <si>
    <t>From http://www.irishexaminer.com/business/providence-hails-update-on-drombeg-prospect-203409.html: Wednesday, August 08, 2012- An updated technical study of the Drombeg exploration prospect off the west coast — which is 80% owned by Providence Resources — suggests that the field is larger and of more significance than initially thought. Providence — partnered at Drombeg with Sosina Exploration — is not due to commence drilling at the field in the Porcupine Basin until the second half of next year at the earliest. The company has made no firm decision as to when drilling might commence at Drombeg, but is thought to have a preference to see the outcome of drilling at the adjacent Dunquin field first. Dunquin, which is operated by ExxonMobil, is due for drilling during the second half of next year. On the Drombeg prospect, Providence’s management is understood to be keen to introduce a joint-venture partner to help with the drilling costs, similar to what it has planned for a number of its offshore Irish assets including the recent successful find at Barryroe near Cork. This, however, will depend on the results from Dunquin.
Providence is not yet viewing Drombeg as a proven oil or gas discovery. However, it is hailing the update as encouraging as it provides positive indications of a hydrocarbon presence, thus considerably "derisking" the prospect.
There was a larger licenced area to Providence in 2008 and most of the media stuff is from then, but appears not to have been drilled and the southeeastern part of the block appears to have been relinquished between the time of the PAD maps from 2009 and 2012 and the northwestern part has become a LO not a licence. Although it is only a LO on PAD's map, nevertheless the Sosina website says 'The Drombeg Frontier Exploration Licence was awarded in October 2011' - contradicts PAD however PAD is the official source.  'Linked with Dunquin is a licence award made in March 2008 covering 13 adjacent blocks, including the Drombeg Prospect, which will be extensively mapped first using long offset 2D before deciding any future course of action.'http://www.drillingcontractor.org/exploration-on-the-atlantic-frontier-has-been-hit-and-miss-but-hope-lingers-for-breakthrough-1677, 30 October 2009.</t>
  </si>
  <si>
    <t>20 MMBO</t>
  </si>
  <si>
    <t xml:space="preserve">In Fugro Robertson report, http://www.petroleum.fo/get.file?ID=3992: 'Rushane Lead (48/29, 48/30): The Rushane structure is an elongated anticlinal structure trending WSW-ENE, with significant faulting to the SSW. Well 48/30-2, drilled in 1992 on the crest of the structure, encountered 900ft of thin sands in the Wealden from 3103ft TVDSS. From petrophysical analysis, the current operator suggests the interval is hydrocarbon bearing and that there is a potential 20 MMBO oil resource. No assessment of this lead has been undertaken due to a lack of data. It is anticipated that this block will be relinquished in early 2010.' </t>
  </si>
  <si>
    <t>License relinquished</t>
  </si>
  <si>
    <t>Goban Spur Basin c.300km south west of Cork coast</t>
  </si>
  <si>
    <t>http://www.sanleonenergy.com/sanleon/operations/ireland_project.php?ln=en: The Tir Na nOg prospect is located in Licence FEL 3/08. The Sherwood Sandstone Formation and Paleogene turbidite sands are each prospective for both oil and gas. The Tir Na nOg High represents a longstanding feature separating the Goban Basin from the Southern Porcupine Basin. The Sherwood Sandstone can be mapped across the high and is interpreted to be sourced by either or both of underlying Carboniferous coals and juxtaposed Jurassic marine shales. Best case in place resources of 5 TCF or 2.9 billion barrels have been calculated. A large Paleogene mounded fan prospect is located above the Tir Na nOg High. It is considered analogous to the Frigg Field in the UK  Central Graben.  Best estimate gas in place resources of 9.3 TCF or 2.9  billion barrels of oil has been calculated at the Paleogene level. San Leon plans to acquire 600 km2 of 3D seismic within Licence FEL 3/08. http://www.siptu.ie/media/media,14689,en.pdf: 'Tir na nÓg prospect off the south west coast could hold 5.8 billion barrels of oil, according to the company.' - also in http://www.sanleonenergy.com/artman2/uploads/1/San_Leon_Website_Presentation_1.pdf is gives fig of almost 5.8billion.</t>
  </si>
  <si>
    <t>No estimates, only a lead at present</t>
  </si>
  <si>
    <t>Europa was awarded two Exploration Licensing Options in the 2011 Irish Atlantic Margin Licensing Round. The awards cover two four-block parcels in the Porcupine Basin, with a total area of approximately 2,000 sq km.
Europa submitted bids following a review of the prospectivity of the Porcupine Basin, situated off the west coast of Ireland. Previous drilling in the basin led to the discovery of Connemara, Spanish Point and Burren, thus proving the existence of a viable petroleum system. The focus is now on the potential for large stratigraphic traps in Cretaceous and younger submarine fan systems similar to those that have been highly successful elsewhere along the Atlantic Margins. The awarded blocks in Quads 43 and 54 are situated on the margins of the Porcupine Basin in water depths between 700 and 2,000m. Licensing Options have modest work programmes attached to them over a two year period, with an option to convert into a 15 year Frontier Exploration Licence to undertake seismic and drilling operations. Since acquiring the licences, the Company has worked to secure a farm-out' - http://www.europaoil.com/operationsireland.aspx</t>
  </si>
  <si>
    <t>Licensing option awarded in November 2011. Since acquiring, the Company has worked to secure a farm-out</t>
  </si>
  <si>
    <t>200km off Kerry coast in Porcupine Basin</t>
  </si>
  <si>
    <t>(d) In production</t>
  </si>
  <si>
    <t>(a) Exploration</t>
  </si>
  <si>
    <t>(b) Discovery</t>
  </si>
  <si>
    <t>Stage:
(a) Exploration;
(b) Discovery;
(c) Commercial discovery;
(d) Production</t>
  </si>
  <si>
    <t>(c) Commercial discovery</t>
  </si>
  <si>
    <t>Onshore licensing option</t>
  </si>
  <si>
    <t>Providence (Sosina 20%)</t>
  </si>
  <si>
    <t>A potential recoverable volume of up to 613 million barrels of oil has been identified by Providence Resources from its Blackrock prospect' [24/09/2003] -http://www.breakingnews.ie/business/providence-see-blackrock-as-high-prospect-114744.html… EXPLORATION group Providence Resources claims it is sitting on one prospect in the Celtic Sea with the potential to yield over 600 million barrels of oil.
Chairman Dr Brian Hillery revealed the estimate of potential reserves for its Blackrock prospect during yesterday's agm. Shareholders heard that Esso had drilled on one side of the Blackrock structure two decades ago but missed the main target. However, by re-analysing the test results from this well, and conducting geochemistry tests on samples taken at the time, Providence discovered some interesting results.Most importantly, it established that the oil encountered by Esso was of good to medium quality and not waxy - like oil encountered on other wells in the basin. The theory, according to Providence geologists, is that the structure lies at a shallow depth beneath the surface of the Celtic Sea basin and, because of this, the source rocks were not heated to the same degree as those beneath the Kinsale gas field. This means Blackrock has the potential to deliver oil rather than the gas found at the Kinsale field, they believe.
Blackrock consists of five separate traps, each with the potential to host significant amounts of oil. Between them, Providence hopes, recoverable reserves of over 600 million barrels can be proven. The company, together with its partner Midmar Energy Limited, now holds a 50pc interest in the licence covering the prospect and the two are planning a farm-out agreement to cover the cost of drilling an exploration well to test the structure. -http://www.independent.ie/business/irish/providence-sitting-on-big-oil-prospect-206307.html... A well drilled by Esso
in 1973 (48/30-1) on the north flank of the structure encountered oil-bearing Lower Cretaceous sands over a gross 100’ interval. An appraisal well drilled in 2004 (49/26-1A), located some 8 km east of the Esso well, encountered excellent reservoirs and seals in the target zone but did not encounter significant hydrocarbons. The work programme to date, comprising the 2005 long offset 2D seismic programme together with 2006 Ocean Bottom Seismic (OBS) survey, confirm the presence of a substantial fault and dip-closed
anticlinal structure with three separate target reservoir intervals. In addition to the OBS data, multi-channel reflection seismic data were acquired along two transects over the crest of the Blackrock structure. These lines indicate that the crestal area is larger than had been previously mapped and also indicates the possible presence of a gas chimney. These encouraging data will be factored into the assessment of future drilling plans and locations. A plan to further analyse the OBS data is presently being considered by the partners prior to making any drilling decision. In April 2007, a consortium of companies including DYAS, Challenger Minerals, Forest Gate Resources &amp; Atlantic Petroleum farmed into the Blackrock Project reducing Providence’s equity stake to 40%. http://www.providenceresources.com/uploads/providence-ar-lorez-2006.pdf
 For map of blackrock and rushane see http://www.forestgate.ca/pdfs/FGT_OilGas2007_September13.pdf</t>
  </si>
  <si>
    <t xml:space="preserve">231 Mmbo </t>
  </si>
  <si>
    <t>Current Status</t>
  </si>
  <si>
    <t>"The Eremon structure is a northeast-southwest trending tilted fault block mapped at Jurassic and older levels. Further work is required to determine the viability of this anomaly for future drilling." -http://www.lansdowneoilandgas.com/pdf/LansdowneAnnualReport2008.pdf    'Irish Amergin/Eremon survey done' 'survey was acquired over two large structures, Amergin and Eremon that were identified on 1986 vintage seismic data.' -http://www.oilport.net/news/art.aspx?id=10400</t>
  </si>
  <si>
    <t>SE Rosscarberry 68 bcf potential. Also - P90 P50 P10 GIIP (Bscf) 19.0 40.3 86.5 (RPS Competent Persons Report, at http://www.lansdowneoilandgas.com/press/Lansdowne%20CPR%200211%20v7.pdf)</t>
  </si>
  <si>
    <t>54 bcf potential ... Best case prospective gas resources net attributable to Lansdowne in the three main prospects, Rosscarbery, Midleton and East Kinsale amount to 331.4 bscf.... (RPS Competent Persons Report, at http://www.lansdowneoilandgas.com/press/Lansdowne%20CPR%200211%20v7.pdf)</t>
  </si>
  <si>
    <t>Technically Recoverable Gas (Bscf) at P90=57.2, P50= 77.3, P10=102 (RPS Competent Persons Report, at http://www.lansdowneoilandgas.com/press/Lansdowne%20CPR%200211%20v7.pdf)</t>
  </si>
  <si>
    <t>The 48/19-2 discovery well is situated some
c. 30 kilometers off the south coast of Ireland in c.100 metre water depth.</t>
  </si>
  <si>
    <t>100 MMBO</t>
  </si>
  <si>
    <t>2-year licensing option granted on 16 February 2010</t>
  </si>
  <si>
    <t>Geological modeling of the Marlin prospect suggests that it is likely to be gas charged with a total resource potential of up to c. 74 BSCF. -http://www.providenceresources.com/uploads/marlinprospect.pdf</t>
  </si>
  <si>
    <t>The Midleton Prospect lies approximately 20 km northeast of the Kinsale Head gas field and also 20km to the east of the Ballycotton gas field' http://www.lansdowneoilandgas.com/operations01.htm</t>
  </si>
  <si>
    <t>Gas condensate and oil</t>
  </si>
  <si>
    <t>Gas condensate</t>
  </si>
  <si>
    <t>Oil and gas</t>
  </si>
  <si>
    <t>Heavy oil &amp; gas discovery</t>
  </si>
  <si>
    <t>Gas discovery</t>
  </si>
  <si>
    <t>Oil &amp; gas prospect</t>
  </si>
  <si>
    <t>Oil and gas discovery</t>
  </si>
  <si>
    <t xml:space="preserve">RPS energy report: Technically Recoverable Gas (Bscf) at P90=39.4, P50=73.9, P10=127. 'It has been assumed that the
exploration well will be drilled in 2012 and that first gas will be 1st October 2013' - (RPS Competent Persons Report, at http://www.lansdowneoilandgas.com/press/Lansdowne%20CPR%200211%20v7.pdf) </t>
  </si>
  <si>
    <t>Doonbeg#1 wildcat well drilled in 1962. Estimated reserves do not appear to have been published. -Dec 2011: 'Enegi Oil is to start on a second phase of work on its onshore prospect in the Clare Basin in the west of Ireland.  A preliminary study identified areas of further interest, which Enegi will follow up this month with detailed sampling and  stratigraphic logging in the north of the prospect. A similar study is  planned for the south of the Clare Basin licence in early 2012. Samples collected will be analysed within the first half of 2012 and  Enegi will continue with a detailed review of previous seismic data for  the area in preparation for basin modelling that will be undertaken once  the sample analysis results are available.' Alan Minty, chief executive, said:
...'Whilst this is still a very early stage, we believe that the Clare  Basin area has great potential and are looking forward to seeing the results from our work programme, which we  hope will confirm this,” he added. Enegi has a 100% interest in an onshore petroleum licensing option to  undertake a work programme on areas of interest within the Clare Basin,  which covers an area of approximately 495 sq. kilometres. The company believes that the Clare Basin has the potential to contain shale gas and that well log analysis indicates the presence of a  hot shale area within the Clare Shale that appears favourable for shale  gas generation.  -http://www.proactiveinvestors.com/companies/news/21902/enegi-moves-to-phase-two-at-clare-basin-21902.html   . 
'The area covered by onshore petroleum licence ON11/1 contains the Doonbeg#1 wildcat well drilled in 1962. A full suite of downhole petrophysical logs exists for the well, which was drilled to a depth 3353m. 
Analysis of the Doonbeg#1 well logs indicates an abundance of organic carbon in the Clare Shale from a depth of 792m to 1052m. The analysis also indicates the presence of an organic-rich potential hot shale interval of approximately 150m in thickness. Characteristics observed in the well logs, such as high kicks in the gamma-ray logs, high resistivity values, high neutron density values and high sonic porosity, are almost identical to those observed from known producing gas shale wells.
Based on analysis of the Doonbeg#1 well logs, geological mapping and review of academic literature, it is believed that the Clare Shale may be a source rock for shale gas. A programme of work has been defined and will be performed to determine the prospectivity of the formation. The programme of work includes extensive field studies and technical evaluations to determine drill locations.'
-from http://www.enegioil.com/operations/clare-shale</t>
  </si>
  <si>
    <t xml:space="preserve">Notable areas </t>
  </si>
  <si>
    <t>Name of prospect / discovery</t>
  </si>
  <si>
    <t>Oil or gas or both?</t>
  </si>
  <si>
    <t>Drilled?</t>
  </si>
  <si>
    <t>Current operator (company name)</t>
  </si>
  <si>
    <t>Discovery year</t>
  </si>
  <si>
    <t>Location</t>
  </si>
  <si>
    <t>Closest county on land</t>
  </si>
  <si>
    <t>Corrib gas field</t>
  </si>
  <si>
    <t>Gas</t>
  </si>
  <si>
    <t>Yes</t>
  </si>
  <si>
    <t>Shell</t>
  </si>
  <si>
    <t>1000bcf</t>
  </si>
  <si>
    <t>Mayo</t>
  </si>
  <si>
    <t>Bandon oil discovery</t>
  </si>
  <si>
    <t>Serica Energy</t>
  </si>
  <si>
    <t>1.7 trillion cf</t>
  </si>
  <si>
    <t>Under assessment</t>
  </si>
  <si>
    <t>Connemara oil field</t>
  </si>
  <si>
    <t>Oil</t>
  </si>
  <si>
    <t>Island Oil and Gas * (Looks like it is now Serica - http://www.cnw.ca/fr/releases/archive/June2009/25/c9904.html)</t>
  </si>
  <si>
    <t>Clare</t>
  </si>
  <si>
    <t>Spanish Point gas condensate discovery</t>
  </si>
  <si>
    <t>Providence Resources</t>
  </si>
  <si>
    <t>1.4 tcf gas &amp; 160 mmbo</t>
  </si>
  <si>
    <t>Kerry</t>
  </si>
  <si>
    <t>Burren oil discovery</t>
  </si>
  <si>
    <t>66 MMBO</t>
  </si>
  <si>
    <t>up to c. 66 MMBO REC http://www.providenceresources.com/uploads/spanishpoint-operationalupdate-february2011.pdf</t>
  </si>
  <si>
    <t>Donegal</t>
  </si>
  <si>
    <t>Lough Allen gas field</t>
  </si>
  <si>
    <t>Lough Allen Natural Gas Company (Langco) &amp; Tamboran</t>
  </si>
  <si>
    <t>9400 bcf</t>
  </si>
  <si>
    <t>Leitrim, Cavan, Fermanagh, Roscommon, Sligo, Monaghan, Donegal, Mayo</t>
  </si>
  <si>
    <t>Dalkey oil prospect</t>
  </si>
  <si>
    <t>Providence / Petronas</t>
  </si>
  <si>
    <t xml:space="preserve">Exploration licence acquired in </t>
  </si>
  <si>
    <t>Dublin</t>
  </si>
  <si>
    <t>Clare Basin shale gas exploration</t>
  </si>
  <si>
    <t>No</t>
  </si>
  <si>
    <t>Enegi</t>
  </si>
  <si>
    <t>Licensing option acquired in Feb 2011</t>
  </si>
  <si>
    <t>Helvick oil field</t>
  </si>
  <si>
    <t>Waterford</t>
  </si>
  <si>
    <t>Dunmore oil discovery</t>
  </si>
  <si>
    <t>18 MMBO</t>
  </si>
  <si>
    <t>Hook Head oil field</t>
  </si>
  <si>
    <t>2007 (Initially identified 1971)</t>
  </si>
  <si>
    <t>Wexford</t>
  </si>
  <si>
    <t>Ardmore/Nemo gas &amp; heavy oil discovery</t>
  </si>
  <si>
    <t>Gas and heavy oil</t>
  </si>
  <si>
    <t>Providence Resources. Nautical is a partner.</t>
  </si>
  <si>
    <t>230 MILLION BARRELS</t>
  </si>
  <si>
    <t>Under assessment. Farmout agreed in Sept 2010 with Nautical Petroleum plc, a North Sea heavy oil specialist (http://www.providenceresources.com/uploads/nemo-farmouttonautical.pdf)</t>
  </si>
  <si>
    <t>Cork</t>
  </si>
  <si>
    <t>Old Head of Kinsale gas field</t>
  </si>
  <si>
    <t>Island Oil and Gas</t>
  </si>
  <si>
    <t>78bcf</t>
  </si>
  <si>
    <t>Kinsale Head gas field</t>
  </si>
  <si>
    <t>PSE Kinsale Energy</t>
  </si>
  <si>
    <t>1400bcf</t>
  </si>
  <si>
    <t>In production</t>
  </si>
  <si>
    <t>Ballycotton gas field</t>
  </si>
  <si>
    <t>60 bcf</t>
  </si>
  <si>
    <t>Seven Heads gas field</t>
  </si>
  <si>
    <t>PSE Seven Heads</t>
  </si>
  <si>
    <t>35bcf gas</t>
  </si>
  <si>
    <t>Barryroe commercial oil &amp; gas discovery</t>
  </si>
  <si>
    <t>Lansdowne Oil and Gas</t>
  </si>
  <si>
    <t>Schull gas field</t>
  </si>
  <si>
    <t>18.2 bcf</t>
  </si>
  <si>
    <t>2007 (Initially identified 1987)</t>
  </si>
  <si>
    <t>Carrigaline gas discovery</t>
  </si>
  <si>
    <t>81.8 bcf</t>
  </si>
  <si>
    <t>Galley Head gas discovery</t>
  </si>
  <si>
    <t>Other areas</t>
  </si>
  <si>
    <t>Amergin prospect</t>
  </si>
  <si>
    <t>"Amergin is a tilted fault block with a primary reservoir objective in Upper &amp; Middle Jurassic sandstone &amp; oolithic carbonate sequences. The primary Jurassic reservoir target tested at a rate of 6,467 bopd in the Gulf Oil 49/9-2 discovery of the Helvick Field in 1983." -http://www.lansdowneoilandgas.com/pdf/LansdowneAnnualReport2008.pdf  - - -  http://www.subseaiq.com/data/Project.aspx?project_id=982&amp;AspxAutoDetectCookieSupport=1 referencing http://www.rigzone.com/news/article.asp?a_id=115447: [based on 3d seismic surveys:] Prospective resource estimates for Amergin have increased from 62 million barrels of oil to 231 Mmbo reflecting additional prospectivity within the Cretaceous Wealdean sands as well as an upgrade to the estimates for the Basal Wealden (an increase of 79 Mmbo to 104 Mmbo) and Upper Jurassic (up by 10 Mmbo to 47 Mmbo).</t>
  </si>
  <si>
    <t>Eremon Lead</t>
  </si>
  <si>
    <t>Not known yet</t>
  </si>
  <si>
    <t>Lead only,no estimates</t>
  </si>
  <si>
    <t>South East Rosscarberry prospect</t>
  </si>
  <si>
    <t>68bcf</t>
  </si>
  <si>
    <t>West Rosscarbery prospect</t>
  </si>
  <si>
    <t>54 bcf potential</t>
  </si>
  <si>
    <t>Rosscarbery Prospect</t>
  </si>
  <si>
    <t>300 bcf potential</t>
  </si>
  <si>
    <t>Western Upside Prospect</t>
  </si>
  <si>
    <t>77.3 bcf</t>
  </si>
  <si>
    <t>Adjacent to Galley Head discovery</t>
  </si>
  <si>
    <t>Baltimore heavy oil &amp; gas discovery</t>
  </si>
  <si>
    <t>Providence / Nautical</t>
  </si>
  <si>
    <t>Marlin prospect</t>
  </si>
  <si>
    <t>up to c. 74 BSCF</t>
  </si>
  <si>
    <t>mapped using available seismic data and this has revealed the new Marlin exploration prospect</t>
  </si>
  <si>
    <t>c. 10 km NW of the producing Kinsale Head gas field.</t>
  </si>
  <si>
    <t>Middleton (Celtic Sea) prospect</t>
  </si>
  <si>
    <t>268bcf</t>
  </si>
  <si>
    <t>Midleton has been assessed as having 45 bcf P50 reserve potential' -http://www.lansdowneoilandgas.com/operations01.htm in 2009 probably.         
Prospective resources estimates for Midleton have increased from 56 billion cubic feet of gas to 268 Bcf, with new potential seen in the Upper Wealden sands (94 Bcf). The primary Lower Cretaceous "A" sand has also been revised upwards from 56 Bcf to 174 Bcf. -http://www.rigzone.com/news/article.asp?a_id=115447February 23, 2012   Technically Recoverable Gas (Bscf) P90,40.0, P50=55.6, P10=76.2 according to RPS Energy Report</t>
  </si>
  <si>
    <t>Pegasus / Dionysus prospect</t>
  </si>
  <si>
    <t>Providence</t>
  </si>
  <si>
    <t>c. 300 BSCF</t>
  </si>
  <si>
    <t>From http://www.providenceresources.com/licence-sel-1-07.aspx: The Jurassic aged Pegasus gas exploration prospect is located north-west of the Dragon Field in the St George’s Channel, with estimated prospective resource potential of c. 300 BSCF.</t>
  </si>
  <si>
    <t>Orpheus prospect</t>
  </si>
  <si>
    <t>c. 290 BSCF</t>
  </si>
  <si>
    <t>http://www.providenceresources.com/licence-sel-1-07.aspx: The Jurassic aged Orpheus gas exploration prospect lies beneath the Dragon gas field, which straddles the Irish/UK Median Line. It is planned that the deeper Orpheus prospect, which has an estimated prospective resource potential of c. 290 BSCF, could be drilled as part of any appraisal programme of the Dragon Field.... Underlying Dragon is the Orpheus prospect along with other intervals that
are also thought to be hydrocarbon-bearing and have a combined
attributed prospective resource of 290Bcf. -from ambrian-providence-october2010-e-mail.pdf</t>
  </si>
  <si>
    <t>Dragon gas field</t>
  </si>
  <si>
    <t>up to 300 bcf of gas may be in place (http://www.davy.ie/LR?id=2679). ... http://www.providenceresources.com/licence-sel-1-07.aspx: Revised mapping ...indicates that the Dragon gas accumulation may extend further into Irish waters than had been previously been mapped, with a potential resource base of up to c. 300 BSCF and a c. 75:25 resource split between Ireland and the UK</t>
  </si>
  <si>
    <t xml:space="preserve">PLANNING HAS COMMENCED FOR AN APPRAISAL WELL ON DRAGON TO BE DRILLED IN 2012 -http://www.providenceresources.com/uploads/dragontechnicalupdate-oct2011-final.pdf </t>
  </si>
  <si>
    <t>East Kinsale prospect</t>
  </si>
  <si>
    <t>73.9 bcf</t>
  </si>
  <si>
    <t>Blackrock oil discovery</t>
  </si>
  <si>
    <t>ex Providence (no longer on their prospectus)</t>
  </si>
  <si>
    <t>up to 613 million barrels of oil</t>
  </si>
  <si>
    <t>Rushane lead</t>
  </si>
  <si>
    <t>Newgrange prospect</t>
  </si>
  <si>
    <t>Repsol. Providence a partner, see http://www.providenceresources.com/uploads/repsolassumesoperatorshipoflo11-11--newgrangeprospect.pdf</t>
  </si>
  <si>
    <t>1.7bboe - 14TSCF</t>
  </si>
  <si>
    <t>Licensing Option awarded in November 2011. Formerly known as the Goban Spur</t>
  </si>
  <si>
    <t>Tir Na nOg oil&amp;gas prospect</t>
  </si>
  <si>
    <t>San Leon Energy</t>
  </si>
  <si>
    <t>5.8 billion barrels, alternatively '5 TCF or 2.9 billion barrels have been calculated.'</t>
  </si>
  <si>
    <t>n/a</t>
  </si>
  <si>
    <t xml:space="preserve">Europa Oil&amp;Gas Nov 2011 LO </t>
  </si>
  <si>
    <t>Europa Oil&amp;Gas</t>
  </si>
  <si>
    <t>Porcupine Basin</t>
  </si>
  <si>
    <t>Drombeg Prospect</t>
  </si>
  <si>
    <t>Dunquin North and South prospects</t>
  </si>
  <si>
    <t>combined recoverable reserves of 8.4 trillion cubic feet of gas and 316 million barrels of condensate  /  could hold the equivalent of 1.7 billion barrels of oil</t>
  </si>
  <si>
    <t>Cuchulain prospect (incorporating Emer, Conall and Blathnad leads)</t>
  </si>
  <si>
    <t>Gross unrisked prospective resources of 1.4 Tcf- http://www.firstenergy.com/UserFiles/File/Sosina_Flyer.pdf</t>
  </si>
  <si>
    <t>South Porcupine Basin</t>
  </si>
  <si>
    <t>Petrel Resources Nov 2011 LO</t>
  </si>
  <si>
    <t>Petrel Resources</t>
  </si>
  <si>
    <t>Licensing Option awarded in November 2011.</t>
  </si>
  <si>
    <t>Antrim Energy Nov 2011 LO</t>
  </si>
  <si>
    <t>Antrim Energy</t>
  </si>
  <si>
    <t>Europa Oil&amp;Gas Nov 2011 LO</t>
  </si>
  <si>
    <t>Bluestack Energy Nov 2011 LO</t>
  </si>
  <si>
    <t>Bluestack Energy</t>
  </si>
  <si>
    <t>Two Seas Oil&amp;Gas Nov 2011 LO</t>
  </si>
  <si>
    <t>Two Seas Oil&amp;Gas</t>
  </si>
  <si>
    <t>Spanish Point South LO</t>
  </si>
  <si>
    <t>Main Porcupine</t>
  </si>
  <si>
    <t>Underlies Spanish Point discovery</t>
  </si>
  <si>
    <t>3 TCF minus Inishmore 1.3 = 1.7 TCF</t>
  </si>
  <si>
    <t>Galway</t>
  </si>
  <si>
    <t>Inishmore Prospect</t>
  </si>
  <si>
    <t>San Leon /Lundin</t>
  </si>
  <si>
    <t>GIIP in excess of 1Tcf in the Inishmore Prospect with recoverable prospective resources of ca. 780 Bcf gross</t>
  </si>
  <si>
    <t>from http://www.firstenergy.com/UserFiles/File/SanLeon_Flyer.pdf: a large, untested structural closure located in a proven hydrocarbon basin... Inishmore area shares the same geology with the Corrib Gas Field (est. 870 Bcf recoverable) which is currently being developed by Shell for first gas in 2013 • GIIP in excess of 1Tcf in the Inishmore Prospect with recoverable prospective resources of ca. 780 Bcf gross (Pmean, source : operator) ... San Leon and Lundin have identified an attractive and material exploration target (Inishmore Prospect) and are now seeking a technically and financially robust partner to jointly
carry out exploratory drilling on this under-explored licence.</t>
  </si>
  <si>
    <t>San Leon Nov 2011 Slyne LO</t>
  </si>
  <si>
    <t>"San Leon Energy Plc (“San Leon”) is pleased to announce it has been offered a new licencing option, Licensing Option 11/13, (“Licence” or “Option”) in the 2011 Atlantic Margin Licensing Round, offshore Ireland. The Option area covers 986 km² and includes four full blocks, 27/13, 27/14, 27/19 and 27/24." -http://www.sanleonenergy.com/sanleon/communications/New_Licencing_Option_printer.php?ln=en; also from same saource: "The Licence is adjacent to the company’s current FEL 4/06 Slyne Licence, where San Leon (50% interest) and Lundin Petroleum (50% interest) acquired 300 square kilometres of 3D seismic data in August 2010. That new Slyne 3D data has now been interpreted and both parties have engaged First Energy Capital to market the mapped Inishmore Prospect to potential farminees. The new Option is also adjacent to Licence 1/06 which is owned by Serica Energy (50% interest) and RWE Dea (50% interest)."</t>
  </si>
  <si>
    <t>Achill lead</t>
  </si>
  <si>
    <t>Serica</t>
  </si>
  <si>
    <t>n/a (lead only)</t>
  </si>
  <si>
    <t>Liffey prospect</t>
  </si>
  <si>
    <t>STOIIP: 27 - 528 mmbbls; Triassic GIIP: 91 -1338 bcf</t>
  </si>
  <si>
    <t>Boyne and Liffey described as 'significant drill-ready prospects' in From LICENCE FEL 1/06 BOYNE, ACHILL AND LIFFEY PROSPECTS, SLYNE BASIN FARM-OUT OPPORTUNITY by Serica: http://www.serica-energy.com/fileadmin/user_upload/PDF/farmout/Ireland%20FEL%201_06%20Farmout%20Flyer.pdf; also it says 'Serica is looking for partner to carry its share of an exploration well on either the Boyne or the Liffey Prospect'</t>
  </si>
  <si>
    <t>Boyne prospect</t>
  </si>
  <si>
    <t>141 mmbbls oil in place (Jurassic) + 495 bcf gas</t>
  </si>
  <si>
    <t>From LICENCE FEL 1/06 BOYNE, ACHILL AND LIFFEY PROSPECTS, SLYNE BASIN FARM-OUT OPPORTUNITY by Serica: http://www.serica-energy.com/fileadmin/user_upload/PDF/farmout/Ireland%20FEL%201_06%20Farmout%20Flyer.pdf: Jurassic STOIIP: 23 - 319 mmbbls; Triassic STOIIP: 37 - 619 mmbbls       From Serica AGM report http://www.serica-energy.com/uploads/media/AGM_Presentation.pdf: 'Boyne prospect: mean 141 mmbbls oil in place (Jurassic) + 495 bcf gas in place (Triassic)'</t>
  </si>
  <si>
    <t>Kylemore LO</t>
  </si>
  <si>
    <t>Providence (66.6%), First Oil (33.3%)</t>
  </si>
  <si>
    <t>Slyne Trough, just south of Corrib</t>
  </si>
  <si>
    <t>Cashel prospect</t>
  </si>
  <si>
    <t>StatoilHydro</t>
  </si>
  <si>
    <t xml:space="preserve">250 million bbbe according to siptu report but License for the area surrounding well 19/8-1 seems to have lapsed, from looking at maps. </t>
  </si>
  <si>
    <t>StatoilHydro (19/8) controls the Cashel prospect which contains an estimated 250 million bbbe according to published estimates. -http://www.siptu.ie/media/media,14689,en.pdf   "While Shell was drilling on the Dooish prospect this year, one of its partners in the Corrib project, StatoilHydro, was drilling on the Cashel prospect which is only about 50km north-west of Belmullet and a lot closer to the Corrib find that Dooish. It was the first drilling into a structure that was believed to be very promising although the industry speculation is that StatoilHydro was disappointed with its results.
But speculation is only that but we won’t really know until StatoilHydro makes a formal statement. Exactly why it is keeping quiet is anyone’s guess" -http://colmrapple.com/?p=86   ...   "Offshore, four exploration wells were drilled, by Shell in West Dooish, StatoilHydro on the Cashel prospect, west of Mayo, and two wells south of Waterford by Providence. Regrettably, the reported results were disappointing"  -http://www.iooa.ie/fisheries-liaison-page41340.html</t>
  </si>
  <si>
    <t>Kingfisher Prospect</t>
  </si>
  <si>
    <t>4.7TCF</t>
  </si>
  <si>
    <t>San Leon has estimated that there could be 12 trillion cubic feet of gas in its Killala, Kingfisher and Inishmore  prospects off the west coast - the equivalent of 12 Corrib gas fields -http://www.siptu.ie/media/media,14689,en.pdf   …   San Leon Energy best case GIIPS are 4 and 4.7 trillion cubic feet (TCF) for Killala and Kingfisher respectively. -http://www.sanleonenergy.com/sanleon/operations/ireland_project_printer.php?ln=en</t>
  </si>
  <si>
    <t>Killala prospect</t>
  </si>
  <si>
    <t>4 TCF</t>
  </si>
  <si>
    <t>San Leon Energy best case GIIPS are 4 and 4.7 trillion cubic feet (TCF) for Killala and Kingfisher respectively.' -http://www.sanleonenergy.com/sanleon/operations/ireland_project_printer.php?ln=en</t>
  </si>
  <si>
    <t>Conn prospect</t>
  </si>
  <si>
    <t>ENI</t>
  </si>
  <si>
    <t>Up to 250 mmbo</t>
  </si>
  <si>
    <t>Erris Ridge</t>
  </si>
  <si>
    <t>Fiachra prospect</t>
  </si>
  <si>
    <t>In excess of 500 MMBOE</t>
  </si>
  <si>
    <t>Was planned to be drilled by end 2011, http://www.op-finder.com/OPF/Docs/envoiprojectlocator%20apr%202010.pdf. Now ENI seem to be looking to offload their entire Irish portfolio.; 'ENI intend to drill a well in 2010 on the Fiachra prospect' -http://www.iooa.ie/fisheries-liaison-page41340.html   ...   "Eni is looking to divest its entire Irish exploration portfolio, comprising interests in four deepwater licenses offshore western Ireland. Any potential buyers will have to drill a well on each of the Dunquin and Fiachra prospects" FROM aUG 2011, http://www.worldoil.com/August-2011-Regional-Report-North-Sea.html</t>
  </si>
  <si>
    <t>West Dooish Prospect</t>
  </si>
  <si>
    <t>Unknown</t>
  </si>
  <si>
    <t>Gas and gas condensate</t>
  </si>
  <si>
    <t>LO 11/1 contains two large pre-Cretaceous fault block prospects, Midleton and West Midleton. Midleton is the larger of the two prospects, with an areal closure of 61 square kilometres, and has the potential for reserves of 857 billion cubic feet of gas and 98mmbls of condensate. (http://www.serica-energy.com/operations/ireland/rockall-basin/blocks-115-1110-1115-121-126-1211-part/block-map.html)</t>
  </si>
  <si>
    <t>Mackoght prospect</t>
  </si>
  <si>
    <t>Muckish east prospect</t>
  </si>
  <si>
    <t>Sedimentary section likely but not as well defined as in Muckish - http://www.serica-energy.com/fileadmin/user_upload/PDF/farmout/Ireland%20FEL%201_09%20Farmout%20Flyer.pdf. No figure mentioned in this.</t>
  </si>
  <si>
    <t>Muckish prospect</t>
  </si>
  <si>
    <t>Gas and gas condensate, oil is possible</t>
  </si>
  <si>
    <t>Slyne Basin</t>
  </si>
  <si>
    <t>Discovery made here in past?</t>
  </si>
  <si>
    <t>Undergoing development.</t>
  </si>
  <si>
    <t xml:space="preserve"> Slyne Trough, approx. 83 kilometres (52 mi) off Erris Head in County Mayo</t>
  </si>
  <si>
    <t>up to c. 120 MMBO</t>
  </si>
  <si>
    <t>86bcf estimate</t>
  </si>
  <si>
    <t>Equiv in Million BOE (calc)</t>
  </si>
  <si>
    <t>On a P50 basis, gross oil and gas recoverable of 26.5 MMbo and 10.6 Bscf respectively; net contingent resources of 14.6 MMboe. On a P10 basis, gross oil and gas recoverable of 40 MMbo and 16 Bscf respectively; net contingent resources of 22 MMboe. 'http://www.finfacts.com/irelandbusinessnews/publish/printer_1000article_1011858.shtml Nov 20, 2007.  ++++++++++ 'The full to spill OIIP calculation for the mapped Oxfordian reservoir, which is also the main reservoir at Connemara, is 913 MMBO. A pilot development programme has been outlined for the Connemara Field, targeting mid case in place resources of 67 MMBO, out of total field mid case in place resources of 151 MMBO.' - http://www.sanleonenergy.com/sanleon/operations/ireland_project.php?ln=en (date of article is sometime between summer of 2010 and first quarter of 2011. Connemara was drilled some years ago then the equipment was reassigned to another field.</t>
  </si>
  <si>
    <t>Porcupine Basin about 170km west of Slyne Head - http://sp.lyellcollection.org/content/93/1/343.extract - The 1/04 licence areas covers blocks 26/28, and parts of 26/27 and 35/3, containing the Connemara field area, plus other undrilled prospects.</t>
  </si>
  <si>
    <t>Situated in the Main Porcupine Basin located c. 200 km off the west coast of Ireland.</t>
  </si>
  <si>
    <t xml:space="preserve"> Slyne Basin c.120 km W of Achill</t>
  </si>
  <si>
    <t>Kish Bank - 'The Kish Bank exploration well will be located in Block 33/21, approximately 6 kilometres from nearest landfall' which is Dalkey Island, Co. Dublin - http://www.providenceresources.com/uploads/6.oilspillcontingencyreport.pdf</t>
  </si>
  <si>
    <t>Possible shale gas</t>
  </si>
  <si>
    <t>Clare, Limerick, Cork and Kerry</t>
  </si>
  <si>
    <t>26.5 MMBOand 10.6 Bscf</t>
  </si>
  <si>
    <t>69MMBOE</t>
  </si>
  <si>
    <t>870 MMBO</t>
  </si>
  <si>
    <t>15MMBO</t>
  </si>
  <si>
    <t>On prospective recoverable resources, ... for Dunmore it is up to 18 MMBO. -Tony O'Reilly quoted in the Sunday Tribune, Feb 17 2008, http://www.tribune.ie/article/2008/feb/17/providence-says-it-has-the-resources-to-keep-on-dr/  "Although the well results were disappointing for the primary target we look forward to evaluating the prospectivity of the new Jurassic carbonate reservoir discovered by this well." Wilhelm Petersen, Managing Director of P/F Atlantic Petroleum, Commenting on the Dunmore well Sept 2008</t>
  </si>
  <si>
    <t>North Celtic Sea Basin approx. 65 kms south of Dungarvan.</t>
  </si>
  <si>
    <t>North Celtic Sea Basin approx. 40 km off Waterford coast &amp; 40 km northeast of Kinsale gas field</t>
  </si>
  <si>
    <t>North Celtic Sea Basin approx. 40 km off Waterford coast and 60 km northeast of Kinsale gas field</t>
  </si>
  <si>
    <t>Onshore. Counties Clare, Limerick, Cork and Kerry</t>
  </si>
  <si>
    <t>Onshore. Counties Leitrim, Cavan, Fermanagh, Roscommon, Sligo, Monaghan, Donegal, Mayo</t>
  </si>
  <si>
    <t>Immediately south of Spanish Point prospect (see above) (license area 'FEL 2/04, which contains the Spanish Point gas condensate and Burren oil discoveries.')</t>
  </si>
  <si>
    <t>Erris Basin, 150 km (93 miles) off the northwest coast of Donegal almost directly NW of Arranmore</t>
  </si>
  <si>
    <t>North Celtic Sea Basin, situated some c. 60 kilometers off the south coast of Ireland. The Nemo heavy oil accumulation underlies the Ardmore gas accumulation in Standard Exploration License 2/07 in c. 90 metre water depth.</t>
  </si>
  <si>
    <t>25 km east-southeast from the Kinsale Head gas Field</t>
  </si>
  <si>
    <t>50 kilometres off the coast of Co. Cork, in 90 meters water depth</t>
  </si>
  <si>
    <t>In production. Nearly exhausted.</t>
  </si>
  <si>
    <t>Estimate published by company, up to:</t>
  </si>
  <si>
    <t>c. 1.7 TCF reserves - http://www.lansdowneoilandgas.com/operations01.htm</t>
  </si>
  <si>
    <t>Nearly exhausted. approx 60 bcf ('The smaller Ballycotton Gas Field, with reserves of approximately 60 bcf was discovered in 1989 and brought on stream in 1991' - 'Marathon in Ireland' on www.cer.ie, available at http://www.google.ie/url?sa=t&amp;rct=j&amp;q=&amp;esrc=s&amp;source=web&amp;cd=1&amp;ved=0CC4QFjAA&amp;url=http%3A%2F%2Fwww.cer.ie%2FGetAttachment.aspx%3Fid%3Dcce628d3-e51d-4c81-8b5c-49ece45c92f5&amp;ei=E9ImUP7HEJS3hAfvpYGICA&amp;usg=AFQjCNHTC-AabZEf6nwsTl_8yBWtb0J-qg</t>
  </si>
  <si>
    <t>40 km approx. off the coast of Cork and 12 km north of the Kinsale Head gas field</t>
  </si>
  <si>
    <t>20 km south-west of Kinsale Head gas field</t>
  </si>
  <si>
    <t>Providence Resources - Providence (80%) operates Barryroe on behalf of its partner Lansdowne Oil and Gas plc (20%). - http://www.lansdowneoilandgas.com/press/Barryroe%20Update%20%2825%20July%202012%29.pdf</t>
  </si>
  <si>
    <t>Directly below the Seven Heads gas field, (http://www.irishexaminer.com/ireland/hunt-for-1-trillion-worth-of-irish-oil-to-begin-152395.html)</t>
  </si>
  <si>
    <t xml:space="preserve"> 1,612MMBO</t>
  </si>
  <si>
    <t>c.43 km to the southwest of the Seven Heads gas field</t>
  </si>
  <si>
    <t>Development on Hold (p. 6 of EVALUATION OF LANSDOWNE OIL &amp; GAS PLC’S CELTIC SEA ASSETS, RPS, 17 Feb 2011 at http://www.lansdowneoilandgas.com/press/Lansdowne%20CPR%200211%20v7.pdf)</t>
  </si>
  <si>
    <t>10km west of Kinsale Head gas field</t>
  </si>
  <si>
    <t>Total GIIP (Bscf) @P90=60, P50=81.8, P10=108. (p. 46 of EVALUATION OF LANSDOWNE OIL &amp; GAS PLC’S CELTIC SEA ASSETS, RPS, 17 Feb 2011 at http://www.lansdowneoilandgas.com/press/Lansdowne%20CPR%200211%20v7.pdf)) ' ...Was drilled by Marathon in 1990 and found gas in a poor quality Greensand 'A' Sand reservoir and also found gas in a good quality Upper Wealden sand' and 'This licence contains the Galley Head  and Carrigaline gas discoveries with potential for 112 BCF GIIP/ 86 BCF recoverable; ' (http://www.lansdowneoilandgas.com/operations02.htm)</t>
  </si>
  <si>
    <t>BP in 1985 drilled a test well that "flow tested at fourteen million cubic feet of gas a day." "Scott Pickford has put a high 35% probability of this prospect containing a middle estimate of eighty-six billion cubic feet of gas and believes it has a likely $21m value to Lansdowne" (http://www.iii.co.uk/investment/detail/?display=discussion&amp;code=cotn%3ASEA.L&amp;it=le&amp;action=detail&amp;id=3298772, September 2006).  ***************http://www.slideshare.net/plsderrick/lansdowne-oil-gas-plc-2011-celtic-sea-assets has a long document, 'Lansdowne Oil &amp; Gas Plc 2011 Celtic Sea Assets' with a table on page 46 that says "Technically Recoverable Gas" for the Galley Head field is 4.0 at P90, 5.3 at P50 and 7.0 at P10. Units in Bscf. This document is dated 17 February 2011.</t>
  </si>
  <si>
    <t>78 bcf: '...estimated that on a P50 basis, the Old Head of Kinsale field has gross gas in place of 78 bcf; field gross gas recoverable of 55 bcf and net contingent resources of 9.2 Mmboe' http://www.upstreamonline.com/incoming/article129649.ece?s</t>
  </si>
  <si>
    <t xml:space="preserve">28 kms north of the Seven Heads gas field, and approximately the same distance from the southern Irish Coast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</si>
</sst>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1809]#,##0.00;[Red]\-[$€-1809]#,##0.00"/>
  </numFmts>
  <fonts count="35">
    <font>
      <sz val="11"/>
      <color indexed="8"/>
      <name val="Arial"/>
      <family val="2"/>
    </font>
    <font>
      <sz val="11"/>
      <color indexed="8"/>
      <name val="Calibri"/>
      <family val="2"/>
    </font>
    <font>
      <b/>
      <i/>
      <sz val="16"/>
      <color indexed="8"/>
      <name val="Arial"/>
      <family val="2"/>
    </font>
    <font>
      <b/>
      <i/>
      <u val="single"/>
      <sz val="11"/>
      <color indexed="8"/>
      <name val="Arial"/>
      <family val="2"/>
    </font>
    <font>
      <sz val="8"/>
      <name val="Tahoma"/>
      <family val="2"/>
    </font>
    <font>
      <b/>
      <sz val="8"/>
      <name val="Tahoma"/>
      <family val="2"/>
    </font>
    <font>
      <sz val="11"/>
      <color indexed="10"/>
      <name val="Calibri"/>
      <family val="2"/>
    </font>
    <font>
      <b/>
      <sz val="10"/>
      <name val="Tahoma"/>
      <family val="2"/>
    </font>
    <font>
      <sz val="10"/>
      <name val="Tahoma"/>
      <family val="2"/>
    </font>
    <font>
      <sz val="11"/>
      <name val="Tahoma"/>
      <family val="2"/>
    </font>
    <font>
      <b/>
      <sz val="11"/>
      <color indexed="17"/>
      <name val="Calibri"/>
      <family val="2"/>
    </font>
    <font>
      <sz val="11"/>
      <name val="Calibri"/>
      <family val="2"/>
    </font>
    <font>
      <b/>
      <sz val="11"/>
      <color indexed="8"/>
      <name val="Calibri"/>
      <family val="2"/>
    </font>
    <font>
      <i/>
      <sz val="11"/>
      <color indexed="10"/>
      <name val="Calibri"/>
      <family val="2"/>
    </font>
    <font>
      <i/>
      <sz val="11"/>
      <color indexed="8"/>
      <name val="Calibri"/>
      <family val="2"/>
    </font>
    <font>
      <b/>
      <sz val="11"/>
      <color indexed="10"/>
      <name val="Calibri"/>
      <family val="2"/>
    </font>
    <font>
      <sz val="11"/>
      <color indexed="23"/>
      <name val="Calibri"/>
      <family val="2"/>
    </font>
    <font>
      <sz val="11"/>
      <color indexed="22"/>
      <name val="Calibri"/>
      <family val="2"/>
    </font>
    <font>
      <b/>
      <sz val="22"/>
      <color indexed="8"/>
      <name val="Calibri"/>
      <family val="2"/>
    </font>
    <font>
      <sz val="4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3"/>
        <bgColor indexed="64"/>
      </patternFill>
    </fill>
    <fill>
      <patternFill patternType="solid">
        <fgColor indexed="51"/>
        <bgColor indexed="64"/>
      </patternFill>
    </fill>
    <fill>
      <patternFill patternType="solid">
        <fgColor indexed="11"/>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border>
    <border>
      <left style="thin"/>
      <right/>
      <top style="thin"/>
      <bottom/>
    </border>
    <border>
      <left style="thin">
        <color indexed="9"/>
      </left>
      <right style="thin">
        <color indexed="9"/>
      </right>
      <top/>
      <bottom style="thin"/>
    </border>
    <border>
      <left style="thin">
        <color indexed="22"/>
      </left>
      <right style="thin">
        <color indexed="22"/>
      </right>
      <top style="thin"/>
      <bottom style="thin">
        <color indexed="8"/>
      </bottom>
    </border>
    <border>
      <left style="thin">
        <color indexed="22"/>
      </left>
      <right style="thin">
        <color indexed="22"/>
      </right>
      <top style="thin"/>
      <bottom style="thin"/>
    </border>
    <border>
      <left style="thin">
        <color indexed="22"/>
      </left>
      <right style="thin"/>
      <top style="thin"/>
      <bottom style="thin">
        <color indexed="8"/>
      </bottom>
    </border>
    <border>
      <left style="thin"/>
      <right style="thin">
        <color indexed="22"/>
      </right>
      <top style="thin"/>
      <bottom style="thin">
        <color indexed="8"/>
      </bottom>
    </border>
    <border>
      <left style="thin">
        <color indexed="22"/>
      </left>
      <right style="thin">
        <color indexed="22"/>
      </right>
      <top style="thin"/>
      <bottom style="thin">
        <color indexed="22"/>
      </bottom>
    </border>
    <border>
      <left style="thin">
        <color indexed="9"/>
      </left>
      <right style="thin"/>
      <top style="thin">
        <color indexed="8"/>
      </top>
      <bottom style="thin"/>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color indexed="8"/>
      </bottom>
    </border>
    <border>
      <left style="thin">
        <color indexed="22"/>
      </left>
      <right style="thin"/>
      <top style="thin">
        <color indexed="22"/>
      </top>
      <bottom style="thin"/>
    </border>
    <border>
      <left style="thin">
        <color indexed="9"/>
      </left>
      <right style="thin">
        <color indexed="9"/>
      </right>
      <top style="thin">
        <color indexed="8"/>
      </top>
      <bottom style="thin"/>
    </border>
    <border>
      <left style="thin">
        <color indexed="9"/>
      </left>
      <right style="thin"/>
      <top/>
      <bottom style="thin"/>
    </border>
    <border>
      <left style="thin"/>
      <right style="thin">
        <color indexed="22"/>
      </right>
      <top/>
      <bottom style="thin"/>
    </border>
    <border>
      <left style="thin"/>
      <right style="thin">
        <color indexed="9"/>
      </right>
      <top/>
      <bottom style="thin"/>
    </border>
    <border>
      <left/>
      <right/>
      <top style="thin">
        <color indexed="22"/>
      </top>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pplyBorder="0" applyProtection="0">
      <alignment/>
    </xf>
    <xf numFmtId="0" fontId="32"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Border="0" applyProtection="0">
      <alignment horizontal="center" textRotation="90"/>
    </xf>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3" fillId="0" borderId="0" applyNumberFormat="0" applyBorder="0" applyProtection="0">
      <alignment/>
    </xf>
    <xf numFmtId="170" fontId="3" fillId="0" borderId="0" applyBorder="0" applyProtection="0">
      <alignment/>
    </xf>
    <xf numFmtId="0" fontId="20" fillId="0" borderId="0" applyNumberFormat="0" applyFill="0" applyBorder="0" applyAlignment="0" applyProtection="0"/>
    <xf numFmtId="0" fontId="12" fillId="0" borderId="9" applyNumberFormat="0" applyFill="0" applyAlignment="0" applyProtection="0"/>
    <xf numFmtId="0" fontId="6" fillId="0" borderId="0" applyNumberFormat="0" applyFill="0" applyBorder="0" applyAlignment="0" applyProtection="0"/>
  </cellStyleXfs>
  <cellXfs count="68">
    <xf numFmtId="0" fontId="0" fillId="0" borderId="0" xfId="0" applyAlignment="1">
      <alignment/>
    </xf>
    <xf numFmtId="0" fontId="1" fillId="0" borderId="0" xfId="46" applyFont="1" applyFill="1" applyBorder="1" applyAlignment="1" applyProtection="1">
      <alignment wrapText="1"/>
      <protection/>
    </xf>
    <xf numFmtId="0" fontId="1" fillId="0" borderId="7" xfId="46" applyFont="1" applyFill="1" applyBorder="1" applyAlignment="1" applyProtection="1">
      <alignment wrapText="1"/>
      <protection/>
    </xf>
    <xf numFmtId="0" fontId="6" fillId="0" borderId="7" xfId="46" applyFont="1" applyFill="1" applyBorder="1" applyAlignment="1" applyProtection="1">
      <alignment wrapText="1"/>
      <protection/>
    </xf>
    <xf numFmtId="0" fontId="1" fillId="0" borderId="10" xfId="46" applyFont="1" applyFill="1" applyBorder="1" applyAlignment="1" applyProtection="1">
      <alignment wrapText="1"/>
      <protection/>
    </xf>
    <xf numFmtId="0" fontId="1" fillId="0" borderId="11" xfId="46" applyFont="1" applyFill="1" applyBorder="1" applyAlignment="1" applyProtection="1">
      <alignment wrapText="1"/>
      <protection/>
    </xf>
    <xf numFmtId="0" fontId="1" fillId="0" borderId="12" xfId="46" applyFont="1" applyFill="1" applyBorder="1" applyAlignment="1" applyProtection="1">
      <alignment wrapText="1"/>
      <protection/>
    </xf>
    <xf numFmtId="0" fontId="1" fillId="24" borderId="13" xfId="46" applyFont="1" applyFill="1" applyBorder="1" applyAlignment="1" applyProtection="1">
      <alignment wrapText="1"/>
      <protection/>
    </xf>
    <xf numFmtId="0" fontId="1" fillId="25" borderId="13" xfId="46" applyFont="1" applyFill="1" applyBorder="1" applyAlignment="1" applyProtection="1">
      <alignment wrapText="1"/>
      <protection/>
    </xf>
    <xf numFmtId="0" fontId="1" fillId="24" borderId="14" xfId="46" applyFont="1" applyFill="1" applyBorder="1" applyAlignment="1" applyProtection="1">
      <alignment wrapText="1"/>
      <protection/>
    </xf>
    <xf numFmtId="0" fontId="1" fillId="26" borderId="13" xfId="46" applyFont="1" applyFill="1" applyBorder="1" applyAlignment="1" applyProtection="1">
      <alignment wrapText="1"/>
      <protection/>
    </xf>
    <xf numFmtId="0" fontId="1" fillId="26" borderId="15" xfId="46" applyFont="1" applyFill="1" applyBorder="1" applyAlignment="1" applyProtection="1">
      <alignment wrapText="1"/>
      <protection/>
    </xf>
    <xf numFmtId="0" fontId="1" fillId="24" borderId="16" xfId="46" applyFont="1" applyFill="1" applyBorder="1" applyAlignment="1" applyProtection="1">
      <alignment wrapText="1"/>
      <protection/>
    </xf>
    <xf numFmtId="0" fontId="1" fillId="0" borderId="17" xfId="46" applyFont="1" applyFill="1" applyBorder="1" applyAlignment="1" applyProtection="1">
      <alignment wrapText="1"/>
      <protection/>
    </xf>
    <xf numFmtId="1" fontId="1" fillId="0" borderId="17" xfId="46" applyNumberFormat="1" applyFont="1" applyFill="1" applyBorder="1" applyAlignment="1" applyProtection="1">
      <alignment wrapText="1"/>
      <protection/>
    </xf>
    <xf numFmtId="1" fontId="1" fillId="0" borderId="7" xfId="46" applyNumberFormat="1" applyFont="1" applyFill="1" applyBorder="1" applyAlignment="1" applyProtection="1">
      <alignment wrapText="1"/>
      <protection/>
    </xf>
    <xf numFmtId="0" fontId="1" fillId="0" borderId="7" xfId="46" applyFont="1" applyFill="1" applyBorder="1" applyAlignment="1" applyProtection="1">
      <alignment horizontal="left" vertical="top" wrapText="1"/>
      <protection/>
    </xf>
    <xf numFmtId="1" fontId="6" fillId="0" borderId="7" xfId="46" applyNumberFormat="1" applyFont="1" applyFill="1" applyBorder="1" applyAlignment="1" applyProtection="1">
      <alignment wrapText="1"/>
      <protection/>
    </xf>
    <xf numFmtId="1" fontId="1" fillId="0" borderId="10" xfId="46" applyNumberFormat="1" applyFont="1" applyFill="1" applyBorder="1" applyAlignment="1" applyProtection="1">
      <alignment wrapText="1"/>
      <protection/>
    </xf>
    <xf numFmtId="0" fontId="1" fillId="0" borderId="7" xfId="46" applyFont="1" applyFill="1" applyBorder="1" applyAlignment="1" applyProtection="1" quotePrefix="1">
      <alignment horizontal="left" vertical="top" wrapText="1"/>
      <protection/>
    </xf>
    <xf numFmtId="0" fontId="1" fillId="0" borderId="7" xfId="46" applyFont="1" applyFill="1" applyBorder="1" applyAlignment="1" applyProtection="1">
      <alignment horizontal="left" wrapText="1"/>
      <protection/>
    </xf>
    <xf numFmtId="0" fontId="1" fillId="0" borderId="7" xfId="46" applyFont="1" applyFill="1" applyBorder="1" applyAlignment="1" applyProtection="1">
      <alignment horizontal="center" vertical="top" wrapText="1"/>
      <protection/>
    </xf>
    <xf numFmtId="0" fontId="1" fillId="0" borderId="7" xfId="46" applyNumberFormat="1" applyFont="1" applyFill="1" applyBorder="1" applyAlignment="1" applyProtection="1" quotePrefix="1">
      <alignment horizontal="left" vertical="top" wrapText="1"/>
      <protection/>
    </xf>
    <xf numFmtId="0" fontId="1" fillId="0" borderId="18" xfId="46" applyFont="1" applyFill="1" applyBorder="1" applyAlignment="1" applyProtection="1">
      <alignment wrapText="1"/>
      <protection/>
    </xf>
    <xf numFmtId="0" fontId="1" fillId="0" borderId="19" xfId="46" applyFont="1" applyFill="1" applyBorder="1" applyAlignment="1" applyProtection="1">
      <alignment wrapText="1"/>
      <protection/>
    </xf>
    <xf numFmtId="0" fontId="10" fillId="0" borderId="17" xfId="46" applyFont="1" applyFill="1" applyBorder="1" applyAlignment="1" applyProtection="1">
      <alignment wrapText="1"/>
      <protection/>
    </xf>
    <xf numFmtId="0" fontId="1" fillId="25" borderId="17" xfId="46" applyFont="1" applyFill="1" applyBorder="1" applyAlignment="1" applyProtection="1">
      <alignment wrapText="1"/>
      <protection/>
    </xf>
    <xf numFmtId="0" fontId="1" fillId="24" borderId="17" xfId="46" applyFont="1" applyFill="1" applyBorder="1" applyAlignment="1" applyProtection="1">
      <alignment wrapText="1"/>
      <protection/>
    </xf>
    <xf numFmtId="0" fontId="1" fillId="0" borderId="20" xfId="46" applyFont="1" applyFill="1" applyBorder="1" applyAlignment="1" applyProtection="1">
      <alignment wrapText="1"/>
      <protection/>
    </xf>
    <xf numFmtId="0" fontId="1" fillId="0" borderId="21" xfId="46" applyFont="1" applyFill="1" applyBorder="1" applyAlignment="1" applyProtection="1">
      <alignment wrapText="1"/>
      <protection/>
    </xf>
    <xf numFmtId="0" fontId="6" fillId="0" borderId="7" xfId="46" applyFont="1" applyFill="1" applyBorder="1" applyAlignment="1" applyProtection="1">
      <alignment wrapText="1"/>
      <protection/>
    </xf>
    <xf numFmtId="0" fontId="1" fillId="25" borderId="7" xfId="46" applyFont="1" applyFill="1" applyBorder="1" applyAlignment="1" applyProtection="1">
      <alignment wrapText="1"/>
      <protection/>
    </xf>
    <xf numFmtId="0" fontId="1" fillId="24" borderId="7" xfId="46" applyFont="1" applyFill="1" applyBorder="1" applyAlignment="1" applyProtection="1">
      <alignment wrapText="1"/>
      <protection/>
    </xf>
    <xf numFmtId="0" fontId="1" fillId="0" borderId="22" xfId="46" applyFont="1" applyFill="1" applyBorder="1" applyAlignment="1" applyProtection="1">
      <alignment wrapText="1"/>
      <protection/>
    </xf>
    <xf numFmtId="0" fontId="1" fillId="0" borderId="7" xfId="46" applyFont="1" applyFill="1" applyBorder="1" applyAlignment="1" applyProtection="1" quotePrefix="1">
      <alignment wrapText="1"/>
      <protection/>
    </xf>
    <xf numFmtId="0" fontId="10" fillId="0" borderId="7" xfId="46" applyFont="1" applyFill="1" applyBorder="1" applyAlignment="1" applyProtection="1">
      <alignment wrapText="1"/>
      <protection/>
    </xf>
    <xf numFmtId="0" fontId="1" fillId="0" borderId="7" xfId="0" applyFont="1" applyBorder="1" applyAlignment="1">
      <alignment wrapText="1"/>
    </xf>
    <xf numFmtId="20" fontId="1" fillId="0" borderId="0" xfId="46" applyNumberFormat="1" applyFont="1" applyFill="1" applyBorder="1" applyAlignment="1" applyProtection="1">
      <alignment wrapText="1"/>
      <protection/>
    </xf>
    <xf numFmtId="0" fontId="1" fillId="0" borderId="23" xfId="46" applyFont="1" applyFill="1" applyBorder="1" applyAlignment="1" applyProtection="1">
      <alignment wrapText="1"/>
      <protection/>
    </xf>
    <xf numFmtId="0" fontId="6" fillId="0" borderId="10" xfId="46" applyFont="1" applyFill="1" applyBorder="1" applyAlignment="1" applyProtection="1">
      <alignment wrapText="1"/>
      <protection/>
    </xf>
    <xf numFmtId="0" fontId="1" fillId="25" borderId="10" xfId="46" applyFont="1" applyFill="1" applyBorder="1" applyAlignment="1" applyProtection="1">
      <alignment wrapText="1"/>
      <protection/>
    </xf>
    <xf numFmtId="0" fontId="1" fillId="24" borderId="10" xfId="46" applyFont="1" applyFill="1" applyBorder="1" applyAlignment="1" applyProtection="1">
      <alignment wrapText="1"/>
      <protection/>
    </xf>
    <xf numFmtId="0" fontId="1" fillId="0" borderId="24" xfId="46" applyFont="1" applyFill="1" applyBorder="1" applyAlignment="1" applyProtection="1">
      <alignment wrapText="1"/>
      <protection/>
    </xf>
    <xf numFmtId="0" fontId="1" fillId="0" borderId="25" xfId="46" applyFont="1" applyFill="1" applyBorder="1" applyAlignment="1" applyProtection="1">
      <alignment wrapText="1"/>
      <protection/>
    </xf>
    <xf numFmtId="0" fontId="1" fillId="0" borderId="26" xfId="46" applyFont="1" applyFill="1" applyBorder="1" applyAlignment="1" applyProtection="1">
      <alignment wrapText="1"/>
      <protection/>
    </xf>
    <xf numFmtId="0" fontId="1" fillId="0" borderId="27" xfId="46" applyFont="1" applyFill="1" applyBorder="1" applyAlignment="1" applyProtection="1">
      <alignment wrapText="1"/>
      <protection/>
    </xf>
    <xf numFmtId="0" fontId="6" fillId="0" borderId="17" xfId="46" applyFont="1" applyFill="1" applyBorder="1" applyAlignment="1" applyProtection="1">
      <alignment wrapText="1"/>
      <protection/>
    </xf>
    <xf numFmtId="0" fontId="11" fillId="0" borderId="17" xfId="46" applyFont="1" applyFill="1" applyBorder="1" applyAlignment="1" applyProtection="1">
      <alignment wrapText="1"/>
      <protection/>
    </xf>
    <xf numFmtId="0" fontId="11" fillId="0" borderId="7" xfId="46" applyFont="1" applyFill="1" applyBorder="1" applyAlignment="1" applyProtection="1">
      <alignment wrapText="1"/>
      <protection/>
    </xf>
    <xf numFmtId="0" fontId="12" fillId="24" borderId="7" xfId="46" applyFont="1" applyFill="1" applyBorder="1" applyAlignment="1" applyProtection="1">
      <alignment wrapText="1"/>
      <protection/>
    </xf>
    <xf numFmtId="0" fontId="1" fillId="0" borderId="7" xfId="0" applyFont="1" applyBorder="1" applyAlignment="1" quotePrefix="1">
      <alignment wrapText="1"/>
    </xf>
    <xf numFmtId="0" fontId="6" fillId="27" borderId="7" xfId="46" applyFont="1" applyFill="1" applyBorder="1" applyAlignment="1" applyProtection="1">
      <alignment wrapText="1"/>
      <protection/>
    </xf>
    <xf numFmtId="0" fontId="15" fillId="0" borderId="0" xfId="46" applyFont="1" applyFill="1" applyBorder="1" applyAlignment="1" applyProtection="1">
      <alignment wrapText="1"/>
      <protection/>
    </xf>
    <xf numFmtId="3" fontId="6" fillId="0" borderId="7" xfId="46" applyNumberFormat="1" applyFont="1" applyFill="1" applyBorder="1" applyAlignment="1" applyProtection="1">
      <alignment wrapText="1"/>
      <protection/>
    </xf>
    <xf numFmtId="0" fontId="1" fillId="0" borderId="28" xfId="46" applyFont="1" applyFill="1" applyBorder="1" applyAlignment="1" applyProtection="1">
      <alignment wrapText="1"/>
      <protection/>
    </xf>
    <xf numFmtId="1" fontId="6" fillId="0" borderId="10" xfId="46" applyNumberFormat="1" applyFont="1" applyFill="1" applyBorder="1" applyAlignment="1" applyProtection="1">
      <alignment wrapText="1"/>
      <protection/>
    </xf>
    <xf numFmtId="0" fontId="16" fillId="0" borderId="0" xfId="46" applyFont="1" applyFill="1" applyBorder="1" applyAlignment="1" applyProtection="1">
      <alignment wrapText="1"/>
      <protection/>
    </xf>
    <xf numFmtId="1" fontId="16" fillId="0" borderId="0" xfId="46" applyNumberFormat="1" applyFont="1" applyFill="1" applyBorder="1" applyAlignment="1" applyProtection="1">
      <alignment wrapText="1"/>
      <protection/>
    </xf>
    <xf numFmtId="0" fontId="17" fillId="0" borderId="0" xfId="46" applyFont="1" applyFill="1" applyBorder="1" applyAlignment="1" applyProtection="1">
      <alignment wrapText="1"/>
      <protection/>
    </xf>
    <xf numFmtId="0" fontId="1" fillId="0" borderId="0" xfId="0" applyFont="1" applyAlignment="1">
      <alignment wrapText="1"/>
    </xf>
    <xf numFmtId="0" fontId="1" fillId="0" borderId="7" xfId="0" applyFont="1" applyBorder="1" applyAlignment="1" quotePrefix="1">
      <alignment vertical="top" wrapText="1"/>
    </xf>
    <xf numFmtId="0" fontId="1" fillId="0" borderId="0" xfId="46" applyFont="1" applyFill="1" applyBorder="1" applyAlignment="1" applyProtection="1">
      <alignment/>
      <protection/>
    </xf>
    <xf numFmtId="0" fontId="18" fillId="0" borderId="29" xfId="46" applyFont="1" applyFill="1" applyBorder="1" applyAlignment="1" applyProtection="1">
      <alignment/>
      <protection/>
    </xf>
    <xf numFmtId="0" fontId="1" fillId="0" borderId="30" xfId="46" applyFont="1" applyFill="1" applyBorder="1" applyAlignment="1" applyProtection="1">
      <alignment wrapText="1"/>
      <protection/>
    </xf>
    <xf numFmtId="0" fontId="6" fillId="0" borderId="30" xfId="46" applyFont="1" applyFill="1" applyBorder="1" applyAlignment="1" applyProtection="1">
      <alignment wrapText="1"/>
      <protection/>
    </xf>
    <xf numFmtId="0" fontId="11" fillId="0" borderId="30" xfId="46" applyFont="1" applyFill="1" applyBorder="1" applyAlignment="1" applyProtection="1">
      <alignment wrapText="1"/>
      <protection/>
    </xf>
    <xf numFmtId="0" fontId="1" fillId="0" borderId="30" xfId="0" applyFont="1" applyBorder="1" applyAlignment="1" quotePrefix="1">
      <alignment wrapText="1"/>
    </xf>
    <xf numFmtId="0" fontId="19" fillId="0" borderId="31" xfId="0"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eading1 1" xfId="53"/>
    <cellStyle name="Input" xfId="54"/>
    <cellStyle name="Linked Cell" xfId="55"/>
    <cellStyle name="Neutral" xfId="56"/>
    <cellStyle name="Note" xfId="57"/>
    <cellStyle name="Output" xfId="58"/>
    <cellStyle name="Percent" xfId="59"/>
    <cellStyle name="Result 1" xfId="60"/>
    <cellStyle name="Result2 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79"/>
  <sheetViews>
    <sheetView tabSelected="1" zoomScaleSheetLayoutView="55" zoomScalePageLayoutView="0" workbookViewId="0" topLeftCell="J1">
      <selection activeCell="K6" sqref="K6"/>
    </sheetView>
  </sheetViews>
  <sheetFormatPr defaultColWidth="8.75390625" defaultRowHeight="14.25"/>
  <cols>
    <col min="1" max="1" width="5.125" style="59" customWidth="1"/>
    <col min="2" max="2" width="16.50390625" style="1" customWidth="1"/>
    <col min="3" max="3" width="10.375" style="1" customWidth="1"/>
    <col min="4" max="4" width="23.375" style="1" customWidth="1"/>
    <col min="5" max="5" width="10.25390625" style="1" customWidth="1"/>
    <col min="6" max="6" width="7.375" style="1" customWidth="1"/>
    <col min="7" max="7" width="19.625" style="1" customWidth="1"/>
    <col min="8" max="8" width="38.25390625" style="1" customWidth="1"/>
    <col min="9" max="9" width="11.50390625" style="1" customWidth="1"/>
    <col min="10" max="10" width="57.75390625" style="1" customWidth="1"/>
    <col min="11" max="11" width="180.75390625" style="1" customWidth="1"/>
    <col min="12" max="12" width="19.125" style="1" customWidth="1"/>
    <col min="13" max="13" width="41.25390625" style="1" customWidth="1"/>
    <col min="14" max="14" width="11.875" style="1" customWidth="1"/>
    <col min="15" max="15" width="10.375" style="1" customWidth="1"/>
    <col min="16" max="16" width="11.00390625" style="1" customWidth="1"/>
    <col min="17" max="16384" width="8.75390625" style="1" customWidth="1"/>
  </cols>
  <sheetData>
    <row r="1" spans="1:14" ht="61.5">
      <c r="A1" s="67" t="s">
        <v>18</v>
      </c>
      <c r="B1" s="67"/>
      <c r="C1" s="67"/>
      <c r="D1" s="67"/>
      <c r="E1" s="67"/>
      <c r="F1" s="67"/>
      <c r="G1" s="67"/>
      <c r="H1" s="67"/>
      <c r="I1" s="67"/>
      <c r="J1" s="67"/>
      <c r="K1" s="67"/>
      <c r="L1" s="67"/>
      <c r="M1" s="67"/>
      <c r="N1" s="67"/>
    </row>
    <row r="2" spans="1:15" ht="90">
      <c r="A2" s="5"/>
      <c r="B2" s="12" t="s">
        <v>112</v>
      </c>
      <c r="C2" s="7" t="s">
        <v>113</v>
      </c>
      <c r="D2" s="7" t="s">
        <v>86</v>
      </c>
      <c r="E2" s="8" t="s">
        <v>303</v>
      </c>
      <c r="F2" s="7" t="s">
        <v>114</v>
      </c>
      <c r="G2" s="7" t="s">
        <v>115</v>
      </c>
      <c r="H2" s="7" t="s">
        <v>332</v>
      </c>
      <c r="I2" s="9" t="s">
        <v>308</v>
      </c>
      <c r="J2" s="10" t="s">
        <v>92</v>
      </c>
      <c r="K2" s="10" t="s">
        <v>15</v>
      </c>
      <c r="L2" s="10" t="s">
        <v>116</v>
      </c>
      <c r="M2" s="10" t="s">
        <v>117</v>
      </c>
      <c r="N2" s="11" t="s">
        <v>118</v>
      </c>
      <c r="O2" s="1" t="s">
        <v>44</v>
      </c>
    </row>
    <row r="3" spans="1:14" ht="28.5">
      <c r="A3" s="62" t="s">
        <v>111</v>
      </c>
      <c r="B3" s="6"/>
      <c r="C3" s="6"/>
      <c r="D3" s="6"/>
      <c r="E3" s="6"/>
      <c r="F3" s="6"/>
      <c r="G3" s="6"/>
      <c r="H3" s="6"/>
      <c r="I3" s="6"/>
      <c r="J3" s="6"/>
      <c r="K3" s="6"/>
      <c r="L3" s="6"/>
      <c r="M3" s="6"/>
      <c r="N3" s="23"/>
    </row>
    <row r="4" spans="1:14" ht="30">
      <c r="A4" s="24">
        <v>1</v>
      </c>
      <c r="B4" s="25" t="s">
        <v>119</v>
      </c>
      <c r="C4" s="13" t="s">
        <v>120</v>
      </c>
      <c r="D4" s="25" t="s">
        <v>87</v>
      </c>
      <c r="E4" s="26" t="s">
        <v>121</v>
      </c>
      <c r="F4" s="27" t="s">
        <v>121</v>
      </c>
      <c r="G4" s="13" t="s">
        <v>122</v>
      </c>
      <c r="H4" s="13" t="s">
        <v>123</v>
      </c>
      <c r="I4" s="14">
        <v>172</v>
      </c>
      <c r="J4" s="13" t="s">
        <v>304</v>
      </c>
      <c r="K4" s="13" t="s">
        <v>0</v>
      </c>
      <c r="L4" s="13">
        <v>1996</v>
      </c>
      <c r="M4" s="13" t="s">
        <v>305</v>
      </c>
      <c r="N4" s="28" t="s">
        <v>124</v>
      </c>
    </row>
    <row r="5" spans="1:14" ht="75">
      <c r="A5" s="29">
        <v>2</v>
      </c>
      <c r="B5" s="30" t="s">
        <v>125</v>
      </c>
      <c r="C5" s="2" t="s">
        <v>130</v>
      </c>
      <c r="D5" s="2" t="s">
        <v>85</v>
      </c>
      <c r="E5" s="31" t="s">
        <v>121</v>
      </c>
      <c r="F5" s="32" t="s">
        <v>121</v>
      </c>
      <c r="G5" s="2" t="s">
        <v>126</v>
      </c>
      <c r="H5" s="2" t="s">
        <v>127</v>
      </c>
      <c r="I5" s="15">
        <f>1.7*172</f>
        <v>292.4</v>
      </c>
      <c r="J5" s="2" t="s">
        <v>128</v>
      </c>
      <c r="K5" s="2" t="s">
        <v>17</v>
      </c>
      <c r="L5" s="2">
        <v>2009</v>
      </c>
      <c r="M5" s="2" t="s">
        <v>312</v>
      </c>
      <c r="N5" s="33" t="s">
        <v>124</v>
      </c>
    </row>
    <row r="6" spans="1:14" ht="105">
      <c r="A6" s="29">
        <v>3</v>
      </c>
      <c r="B6" s="30" t="s">
        <v>129</v>
      </c>
      <c r="C6" s="2" t="s">
        <v>130</v>
      </c>
      <c r="D6" s="2" t="s">
        <v>85</v>
      </c>
      <c r="E6" s="31" t="s">
        <v>121</v>
      </c>
      <c r="F6" s="32" t="s">
        <v>121</v>
      </c>
      <c r="G6" s="2" t="s">
        <v>131</v>
      </c>
      <c r="H6" s="2" t="s">
        <v>316</v>
      </c>
      <c r="I6" s="15">
        <f>26.5+10.6*0.172</f>
        <v>28.3232</v>
      </c>
      <c r="J6" s="2" t="s">
        <v>128</v>
      </c>
      <c r="K6" s="34" t="s">
        <v>309</v>
      </c>
      <c r="L6" s="2">
        <v>1979</v>
      </c>
      <c r="M6" s="2" t="s">
        <v>310</v>
      </c>
      <c r="N6" s="33" t="s">
        <v>132</v>
      </c>
    </row>
    <row r="7" spans="1:14" ht="90">
      <c r="A7" s="29">
        <v>4</v>
      </c>
      <c r="B7" s="30" t="s">
        <v>133</v>
      </c>
      <c r="C7" s="2" t="s">
        <v>102</v>
      </c>
      <c r="D7" s="2" t="s">
        <v>85</v>
      </c>
      <c r="E7" s="31" t="s">
        <v>121</v>
      </c>
      <c r="F7" s="32" t="s">
        <v>121</v>
      </c>
      <c r="G7" s="2" t="s">
        <v>28</v>
      </c>
      <c r="H7" s="2" t="s">
        <v>135</v>
      </c>
      <c r="I7" s="15">
        <f>(1.4*172)+160</f>
        <v>400.79999999999995</v>
      </c>
      <c r="J7" s="2" t="s">
        <v>27</v>
      </c>
      <c r="K7" s="2" t="s">
        <v>63</v>
      </c>
      <c r="L7" s="2">
        <v>1981</v>
      </c>
      <c r="M7" s="2" t="s">
        <v>311</v>
      </c>
      <c r="N7" s="33" t="s">
        <v>136</v>
      </c>
    </row>
    <row r="8" spans="1:14" ht="60">
      <c r="A8" s="29">
        <v>5</v>
      </c>
      <c r="B8" s="30" t="s">
        <v>137</v>
      </c>
      <c r="C8" s="2" t="s">
        <v>130</v>
      </c>
      <c r="D8" s="2" t="s">
        <v>85</v>
      </c>
      <c r="E8" s="31" t="s">
        <v>121</v>
      </c>
      <c r="F8" s="32" t="s">
        <v>121</v>
      </c>
      <c r="G8" s="2" t="s">
        <v>134</v>
      </c>
      <c r="H8" s="2" t="s">
        <v>138</v>
      </c>
      <c r="I8" s="15">
        <v>66</v>
      </c>
      <c r="J8" s="2" t="s">
        <v>128</v>
      </c>
      <c r="K8" s="2" t="s">
        <v>139</v>
      </c>
      <c r="L8" s="2">
        <v>1978</v>
      </c>
      <c r="M8" s="2" t="s">
        <v>326</v>
      </c>
      <c r="N8" s="33" t="s">
        <v>132</v>
      </c>
    </row>
    <row r="9" spans="1:14" ht="105">
      <c r="A9" s="29">
        <v>6</v>
      </c>
      <c r="B9" s="30" t="s">
        <v>3</v>
      </c>
      <c r="C9" s="2" t="s">
        <v>103</v>
      </c>
      <c r="D9" s="2" t="s">
        <v>85</v>
      </c>
      <c r="E9" s="31" t="s">
        <v>121</v>
      </c>
      <c r="F9" s="32" t="s">
        <v>121</v>
      </c>
      <c r="G9" s="2" t="s">
        <v>122</v>
      </c>
      <c r="H9" s="2" t="s">
        <v>317</v>
      </c>
      <c r="I9" s="15">
        <v>69</v>
      </c>
      <c r="J9" s="2" t="s">
        <v>128</v>
      </c>
      <c r="K9" s="34" t="s">
        <v>64</v>
      </c>
      <c r="L9" s="2">
        <v>2002</v>
      </c>
      <c r="M9" s="2" t="s">
        <v>327</v>
      </c>
      <c r="N9" s="33" t="s">
        <v>140</v>
      </c>
    </row>
    <row r="10" spans="1:14" ht="120">
      <c r="A10" s="29">
        <v>7</v>
      </c>
      <c r="B10" s="30" t="s">
        <v>141</v>
      </c>
      <c r="C10" s="2" t="s">
        <v>120</v>
      </c>
      <c r="D10" s="2" t="s">
        <v>84</v>
      </c>
      <c r="E10" s="31" t="s">
        <v>121</v>
      </c>
      <c r="F10" s="32" t="s">
        <v>121</v>
      </c>
      <c r="G10" s="2" t="s">
        <v>142</v>
      </c>
      <c r="H10" s="2" t="s">
        <v>143</v>
      </c>
      <c r="I10" s="15">
        <f>9.4*172</f>
        <v>1616.8</v>
      </c>
      <c r="J10" s="2" t="s">
        <v>88</v>
      </c>
      <c r="K10" s="34" t="s">
        <v>13</v>
      </c>
      <c r="L10" s="2">
        <v>1963</v>
      </c>
      <c r="M10" s="2" t="s">
        <v>325</v>
      </c>
      <c r="N10" s="33" t="s">
        <v>144</v>
      </c>
    </row>
    <row r="11" spans="1:14" ht="90">
      <c r="A11" s="29">
        <v>8</v>
      </c>
      <c r="B11" s="30" t="s">
        <v>145</v>
      </c>
      <c r="C11" s="2" t="s">
        <v>130</v>
      </c>
      <c r="D11" s="2" t="s">
        <v>84</v>
      </c>
      <c r="E11" s="2" t="s">
        <v>150</v>
      </c>
      <c r="F11" s="32" t="s">
        <v>121</v>
      </c>
      <c r="G11" s="2" t="s">
        <v>146</v>
      </c>
      <c r="H11" s="2" t="s">
        <v>318</v>
      </c>
      <c r="I11" s="15">
        <v>870</v>
      </c>
      <c r="J11" s="2" t="s">
        <v>147</v>
      </c>
      <c r="K11" s="2" t="s">
        <v>14</v>
      </c>
      <c r="L11" s="2" t="s">
        <v>233</v>
      </c>
      <c r="M11" s="2" t="s">
        <v>313</v>
      </c>
      <c r="N11" s="33" t="s">
        <v>148</v>
      </c>
    </row>
    <row r="12" spans="1:14" ht="255">
      <c r="A12" s="29">
        <v>9</v>
      </c>
      <c r="B12" s="30" t="s">
        <v>149</v>
      </c>
      <c r="C12" s="2" t="s">
        <v>314</v>
      </c>
      <c r="D12" s="2" t="s">
        <v>84</v>
      </c>
      <c r="E12" s="2" t="s">
        <v>150</v>
      </c>
      <c r="F12" s="32" t="s">
        <v>121</v>
      </c>
      <c r="G12" s="2" t="s">
        <v>151</v>
      </c>
      <c r="H12" s="2" t="s">
        <v>233</v>
      </c>
      <c r="I12" s="15" t="s">
        <v>233</v>
      </c>
      <c r="J12" s="2" t="s">
        <v>152</v>
      </c>
      <c r="K12" s="16" t="s">
        <v>110</v>
      </c>
      <c r="L12" s="2" t="s">
        <v>233</v>
      </c>
      <c r="M12" s="2" t="s">
        <v>324</v>
      </c>
      <c r="N12" s="33" t="s">
        <v>315</v>
      </c>
    </row>
    <row r="13" spans="1:14" ht="45">
      <c r="A13" s="29">
        <v>10</v>
      </c>
      <c r="B13" s="30" t="s">
        <v>153</v>
      </c>
      <c r="C13" s="2" t="s">
        <v>130</v>
      </c>
      <c r="D13" s="2" t="s">
        <v>85</v>
      </c>
      <c r="E13" s="31" t="s">
        <v>121</v>
      </c>
      <c r="F13" s="32" t="s">
        <v>121</v>
      </c>
      <c r="G13" s="2" t="s">
        <v>134</v>
      </c>
      <c r="H13" s="2" t="s">
        <v>319</v>
      </c>
      <c r="I13" s="15">
        <v>15</v>
      </c>
      <c r="J13" s="2" t="s">
        <v>128</v>
      </c>
      <c r="K13" s="34" t="s">
        <v>65</v>
      </c>
      <c r="L13" s="2">
        <v>1983</v>
      </c>
      <c r="M13" s="2" t="s">
        <v>323</v>
      </c>
      <c r="N13" s="33" t="s">
        <v>154</v>
      </c>
    </row>
    <row r="14" spans="1:14" ht="45">
      <c r="A14" s="29">
        <v>11</v>
      </c>
      <c r="B14" s="30" t="s">
        <v>155</v>
      </c>
      <c r="C14" s="2" t="s">
        <v>130</v>
      </c>
      <c r="D14" s="2" t="s">
        <v>85</v>
      </c>
      <c r="E14" s="31" t="s">
        <v>121</v>
      </c>
      <c r="F14" s="32" t="s">
        <v>121</v>
      </c>
      <c r="G14" s="2" t="s">
        <v>134</v>
      </c>
      <c r="H14" s="2" t="s">
        <v>156</v>
      </c>
      <c r="I14" s="15">
        <v>18</v>
      </c>
      <c r="J14" s="2" t="s">
        <v>128</v>
      </c>
      <c r="K14" s="2" t="s">
        <v>320</v>
      </c>
      <c r="L14" s="2">
        <v>1985</v>
      </c>
      <c r="M14" s="2" t="s">
        <v>322</v>
      </c>
      <c r="N14" s="33" t="s">
        <v>159</v>
      </c>
    </row>
    <row r="15" spans="1:14" ht="75">
      <c r="A15" s="29">
        <v>12</v>
      </c>
      <c r="B15" s="30" t="s">
        <v>157</v>
      </c>
      <c r="C15" s="2" t="s">
        <v>104</v>
      </c>
      <c r="D15" s="2" t="s">
        <v>85</v>
      </c>
      <c r="E15" s="31" t="s">
        <v>121</v>
      </c>
      <c r="F15" s="32" t="s">
        <v>121</v>
      </c>
      <c r="G15" s="2" t="s">
        <v>134</v>
      </c>
      <c r="H15" s="2" t="s">
        <v>306</v>
      </c>
      <c r="I15" s="15">
        <v>120</v>
      </c>
      <c r="J15" s="2" t="s">
        <v>128</v>
      </c>
      <c r="K15" s="2" t="s">
        <v>66</v>
      </c>
      <c r="L15" s="2" t="s">
        <v>158</v>
      </c>
      <c r="M15" s="2" t="s">
        <v>321</v>
      </c>
      <c r="N15" s="33" t="s">
        <v>154</v>
      </c>
    </row>
    <row r="16" spans="1:14" ht="90">
      <c r="A16" s="29">
        <v>13</v>
      </c>
      <c r="B16" s="30" t="s">
        <v>160</v>
      </c>
      <c r="C16" s="2" t="s">
        <v>161</v>
      </c>
      <c r="D16" s="2" t="s">
        <v>85</v>
      </c>
      <c r="E16" s="31" t="s">
        <v>121</v>
      </c>
      <c r="F16" s="32" t="s">
        <v>121</v>
      </c>
      <c r="G16" s="2" t="s">
        <v>162</v>
      </c>
      <c r="H16" s="2" t="s">
        <v>163</v>
      </c>
      <c r="I16" s="15">
        <v>230</v>
      </c>
      <c r="J16" s="2" t="s">
        <v>164</v>
      </c>
      <c r="K16" s="16" t="s">
        <v>30</v>
      </c>
      <c r="L16" s="2">
        <v>1974</v>
      </c>
      <c r="M16" s="2" t="s">
        <v>328</v>
      </c>
      <c r="N16" s="33" t="s">
        <v>165</v>
      </c>
    </row>
    <row r="17" spans="1:14" ht="30">
      <c r="A17" s="29">
        <v>14</v>
      </c>
      <c r="B17" s="30" t="s">
        <v>166</v>
      </c>
      <c r="C17" s="2" t="s">
        <v>120</v>
      </c>
      <c r="D17" s="2" t="s">
        <v>85</v>
      </c>
      <c r="E17" s="31" t="s">
        <v>121</v>
      </c>
      <c r="F17" s="32" t="s">
        <v>121</v>
      </c>
      <c r="G17" s="2" t="s">
        <v>167</v>
      </c>
      <c r="H17" s="2" t="s">
        <v>168</v>
      </c>
      <c r="I17" s="15">
        <f>78*0.172</f>
        <v>13.415999999999999</v>
      </c>
      <c r="J17" s="2" t="s">
        <v>128</v>
      </c>
      <c r="K17" s="2" t="s">
        <v>345</v>
      </c>
      <c r="L17" s="2">
        <v>2006</v>
      </c>
      <c r="M17" s="2" t="s">
        <v>329</v>
      </c>
      <c r="N17" s="33" t="s">
        <v>165</v>
      </c>
    </row>
    <row r="18" spans="1:14" ht="30">
      <c r="A18" s="29">
        <v>15</v>
      </c>
      <c r="B18" s="35" t="s">
        <v>169</v>
      </c>
      <c r="C18" s="2" t="s">
        <v>120</v>
      </c>
      <c r="D18" s="35" t="s">
        <v>83</v>
      </c>
      <c r="E18" s="31" t="s">
        <v>121</v>
      </c>
      <c r="F18" s="32" t="s">
        <v>121</v>
      </c>
      <c r="G18" s="2" t="s">
        <v>170</v>
      </c>
      <c r="H18" s="2" t="s">
        <v>171</v>
      </c>
      <c r="I18" s="15">
        <f>1400*0.172</f>
        <v>240.79999999999998</v>
      </c>
      <c r="J18" s="2" t="s">
        <v>331</v>
      </c>
      <c r="K18" s="36" t="s">
        <v>333</v>
      </c>
      <c r="L18" s="2">
        <v>1971</v>
      </c>
      <c r="M18" s="2" t="s">
        <v>330</v>
      </c>
      <c r="N18" s="33" t="s">
        <v>165</v>
      </c>
    </row>
    <row r="19" spans="1:15" ht="45">
      <c r="A19" s="29">
        <v>16</v>
      </c>
      <c r="B19" s="35" t="s">
        <v>173</v>
      </c>
      <c r="C19" s="2" t="s">
        <v>120</v>
      </c>
      <c r="D19" s="35" t="s">
        <v>83</v>
      </c>
      <c r="E19" s="31" t="s">
        <v>121</v>
      </c>
      <c r="F19" s="32" t="s">
        <v>121</v>
      </c>
      <c r="G19" s="2" t="s">
        <v>170</v>
      </c>
      <c r="H19" s="2" t="s">
        <v>174</v>
      </c>
      <c r="I19" s="15">
        <f>60*0.172</f>
        <v>10.319999999999999</v>
      </c>
      <c r="J19" s="2" t="s">
        <v>331</v>
      </c>
      <c r="K19" s="2" t="s">
        <v>334</v>
      </c>
      <c r="L19" s="2">
        <v>1989</v>
      </c>
      <c r="M19" s="2" t="s">
        <v>335</v>
      </c>
      <c r="N19" s="33" t="s">
        <v>165</v>
      </c>
      <c r="O19" s="37"/>
    </row>
    <row r="20" spans="1:15" ht="30">
      <c r="A20" s="29">
        <v>17</v>
      </c>
      <c r="B20" s="35" t="s">
        <v>175</v>
      </c>
      <c r="C20" s="2" t="s">
        <v>120</v>
      </c>
      <c r="D20" s="35" t="s">
        <v>83</v>
      </c>
      <c r="E20" s="31" t="s">
        <v>121</v>
      </c>
      <c r="F20" s="32" t="s">
        <v>121</v>
      </c>
      <c r="G20" s="2" t="s">
        <v>176</v>
      </c>
      <c r="H20" s="2" t="s">
        <v>177</v>
      </c>
      <c r="I20" s="15">
        <f>35*0.172</f>
        <v>6.02</v>
      </c>
      <c r="J20" s="2" t="s">
        <v>172</v>
      </c>
      <c r="K20" s="2" t="s">
        <v>67</v>
      </c>
      <c r="L20" s="2">
        <v>1973</v>
      </c>
      <c r="M20" s="2" t="s">
        <v>336</v>
      </c>
      <c r="N20" s="33" t="s">
        <v>165</v>
      </c>
      <c r="O20" s="37"/>
    </row>
    <row r="21" spans="1:15" ht="195">
      <c r="A21" s="29">
        <v>18</v>
      </c>
      <c r="B21" s="35" t="s">
        <v>178</v>
      </c>
      <c r="C21" s="2" t="s">
        <v>130</v>
      </c>
      <c r="D21" s="35" t="s">
        <v>87</v>
      </c>
      <c r="E21" s="31" t="s">
        <v>121</v>
      </c>
      <c r="F21" s="32" t="s">
        <v>121</v>
      </c>
      <c r="G21" s="2" t="s">
        <v>337</v>
      </c>
      <c r="H21" s="3" t="s">
        <v>339</v>
      </c>
      <c r="I21" s="17">
        <v>1612</v>
      </c>
      <c r="J21" s="2" t="s">
        <v>128</v>
      </c>
      <c r="K21" s="2" t="s">
        <v>68</v>
      </c>
      <c r="L21" s="2">
        <v>1973</v>
      </c>
      <c r="M21" s="2" t="s">
        <v>338</v>
      </c>
      <c r="N21" s="33" t="s">
        <v>165</v>
      </c>
      <c r="O21" s="37"/>
    </row>
    <row r="22" spans="1:15" ht="45">
      <c r="A22" s="29">
        <v>19</v>
      </c>
      <c r="B22" s="30" t="s">
        <v>180</v>
      </c>
      <c r="C22" s="2" t="s">
        <v>120</v>
      </c>
      <c r="D22" s="2" t="s">
        <v>85</v>
      </c>
      <c r="E22" s="31" t="s">
        <v>121</v>
      </c>
      <c r="F22" s="32" t="s">
        <v>121</v>
      </c>
      <c r="G22" s="2" t="s">
        <v>167</v>
      </c>
      <c r="H22" s="2" t="s">
        <v>181</v>
      </c>
      <c r="I22" s="15">
        <f>18.2*0.172</f>
        <v>3.1304</v>
      </c>
      <c r="J22" s="2" t="s">
        <v>128</v>
      </c>
      <c r="K22" s="2" t="s">
        <v>69</v>
      </c>
      <c r="L22" s="2" t="s">
        <v>182</v>
      </c>
      <c r="M22" s="2" t="s">
        <v>340</v>
      </c>
      <c r="N22" s="33" t="s">
        <v>165</v>
      </c>
      <c r="O22" s="37"/>
    </row>
    <row r="23" spans="1:15" ht="60">
      <c r="A23" s="29">
        <v>20</v>
      </c>
      <c r="B23" s="30" t="s">
        <v>183</v>
      </c>
      <c r="C23" s="2" t="s">
        <v>120</v>
      </c>
      <c r="D23" s="2" t="s">
        <v>85</v>
      </c>
      <c r="E23" s="31" t="s">
        <v>121</v>
      </c>
      <c r="F23" s="32" t="s">
        <v>121</v>
      </c>
      <c r="G23" s="2" t="s">
        <v>179</v>
      </c>
      <c r="H23" s="2" t="s">
        <v>184</v>
      </c>
      <c r="I23" s="15">
        <f>81.8*0.172</f>
        <v>14.069599999999998</v>
      </c>
      <c r="J23" s="2" t="s">
        <v>341</v>
      </c>
      <c r="K23" s="2" t="s">
        <v>343</v>
      </c>
      <c r="L23" s="2">
        <v>1990</v>
      </c>
      <c r="M23" s="2" t="s">
        <v>342</v>
      </c>
      <c r="N23" s="33" t="s">
        <v>165</v>
      </c>
      <c r="O23" s="37"/>
    </row>
    <row r="24" spans="1:15" ht="75">
      <c r="A24" s="38">
        <v>21</v>
      </c>
      <c r="B24" s="39" t="s">
        <v>185</v>
      </c>
      <c r="C24" s="4" t="s">
        <v>120</v>
      </c>
      <c r="D24" s="4" t="s">
        <v>85</v>
      </c>
      <c r="E24" s="40" t="s">
        <v>121</v>
      </c>
      <c r="F24" s="41" t="s">
        <v>121</v>
      </c>
      <c r="G24" s="4" t="s">
        <v>179</v>
      </c>
      <c r="H24" s="4" t="s">
        <v>307</v>
      </c>
      <c r="I24" s="18">
        <v>15</v>
      </c>
      <c r="J24" s="42" t="s">
        <v>128</v>
      </c>
      <c r="K24" s="4" t="s">
        <v>344</v>
      </c>
      <c r="L24" s="4">
        <v>1985</v>
      </c>
      <c r="M24" s="4" t="s">
        <v>346</v>
      </c>
      <c r="N24" s="43" t="s">
        <v>165</v>
      </c>
      <c r="O24" s="37"/>
    </row>
    <row r="25" spans="1:14" ht="28.5">
      <c r="A25" s="62" t="s">
        <v>186</v>
      </c>
      <c r="B25" s="6"/>
      <c r="C25" s="6"/>
      <c r="D25" s="6"/>
      <c r="E25" s="6"/>
      <c r="F25" s="6"/>
      <c r="G25" s="6"/>
      <c r="H25" s="6"/>
      <c r="I25" s="6"/>
      <c r="J25" s="44"/>
      <c r="K25" s="6"/>
      <c r="L25" s="6"/>
      <c r="M25" s="6"/>
      <c r="N25" s="45"/>
    </row>
    <row r="26" spans="1:15" ht="75">
      <c r="A26" s="24">
        <v>22</v>
      </c>
      <c r="B26" s="46" t="s">
        <v>187</v>
      </c>
      <c r="C26" s="13" t="s">
        <v>130</v>
      </c>
      <c r="D26" s="13" t="s">
        <v>84</v>
      </c>
      <c r="E26" s="13" t="s">
        <v>150</v>
      </c>
      <c r="F26" s="13" t="s">
        <v>150</v>
      </c>
      <c r="G26" s="13" t="s">
        <v>179</v>
      </c>
      <c r="H26" s="13" t="s">
        <v>91</v>
      </c>
      <c r="I26" s="13">
        <v>231</v>
      </c>
      <c r="J26" s="47" t="s">
        <v>24</v>
      </c>
      <c r="K26" s="13" t="s">
        <v>188</v>
      </c>
      <c r="L26" s="13" t="s">
        <v>233</v>
      </c>
      <c r="M26" s="13" t="s">
        <v>9</v>
      </c>
      <c r="N26" s="28" t="s">
        <v>165</v>
      </c>
      <c r="O26" s="37"/>
    </row>
    <row r="27" spans="1:15" ht="45">
      <c r="A27" s="29">
        <f aca="true" t="shared" si="0" ref="A27:A76">A26+1</f>
        <v>23</v>
      </c>
      <c r="B27" s="30" t="s">
        <v>189</v>
      </c>
      <c r="C27" s="2" t="s">
        <v>190</v>
      </c>
      <c r="D27" s="2" t="s">
        <v>84</v>
      </c>
      <c r="E27" s="2" t="s">
        <v>150</v>
      </c>
      <c r="F27" s="2" t="s">
        <v>150</v>
      </c>
      <c r="G27" s="2" t="s">
        <v>179</v>
      </c>
      <c r="H27" s="2" t="s">
        <v>191</v>
      </c>
      <c r="I27" s="2" t="s">
        <v>233</v>
      </c>
      <c r="J27" s="48" t="s">
        <v>24</v>
      </c>
      <c r="K27" s="2" t="s">
        <v>93</v>
      </c>
      <c r="L27" s="2" t="s">
        <v>233</v>
      </c>
      <c r="M27" s="2" t="s">
        <v>9</v>
      </c>
      <c r="N27" s="33" t="s">
        <v>165</v>
      </c>
      <c r="O27" s="37"/>
    </row>
    <row r="28" spans="1:15" ht="45">
      <c r="A28" s="29">
        <f t="shared" si="0"/>
        <v>24</v>
      </c>
      <c r="B28" s="30" t="s">
        <v>192</v>
      </c>
      <c r="C28" s="2" t="s">
        <v>120</v>
      </c>
      <c r="D28" s="2" t="s">
        <v>84</v>
      </c>
      <c r="E28" s="2" t="s">
        <v>150</v>
      </c>
      <c r="F28" s="2" t="s">
        <v>150</v>
      </c>
      <c r="G28" s="2" t="s">
        <v>179</v>
      </c>
      <c r="H28" s="2" t="s">
        <v>193</v>
      </c>
      <c r="I28" s="2">
        <v>12</v>
      </c>
      <c r="J28" s="48" t="s">
        <v>24</v>
      </c>
      <c r="K28" s="2" t="s">
        <v>94</v>
      </c>
      <c r="L28" s="2" t="s">
        <v>233</v>
      </c>
      <c r="M28" s="2" t="s">
        <v>9</v>
      </c>
      <c r="N28" s="33" t="s">
        <v>165</v>
      </c>
      <c r="O28" s="37"/>
    </row>
    <row r="29" spans="1:15" ht="45">
      <c r="A29" s="29">
        <f t="shared" si="0"/>
        <v>25</v>
      </c>
      <c r="B29" s="30" t="s">
        <v>194</v>
      </c>
      <c r="C29" s="2" t="s">
        <v>120</v>
      </c>
      <c r="D29" s="2" t="s">
        <v>84</v>
      </c>
      <c r="E29" s="2" t="s">
        <v>150</v>
      </c>
      <c r="F29" s="2" t="s">
        <v>150</v>
      </c>
      <c r="G29" s="2" t="s">
        <v>179</v>
      </c>
      <c r="H29" s="2" t="s">
        <v>195</v>
      </c>
      <c r="I29" s="2">
        <v>9</v>
      </c>
      <c r="J29" s="48" t="s">
        <v>24</v>
      </c>
      <c r="K29" s="2" t="s">
        <v>95</v>
      </c>
      <c r="L29" s="2" t="s">
        <v>233</v>
      </c>
      <c r="M29" s="2" t="s">
        <v>9</v>
      </c>
      <c r="N29" s="33" t="s">
        <v>165</v>
      </c>
      <c r="O29" s="37"/>
    </row>
    <row r="30" spans="1:15" ht="45">
      <c r="A30" s="29">
        <f t="shared" si="0"/>
        <v>26</v>
      </c>
      <c r="B30" s="30" t="s">
        <v>196</v>
      </c>
      <c r="C30" s="2" t="s">
        <v>120</v>
      </c>
      <c r="D30" s="2" t="s">
        <v>84</v>
      </c>
      <c r="E30" s="2" t="s">
        <v>150</v>
      </c>
      <c r="F30" s="2" t="s">
        <v>150</v>
      </c>
      <c r="G30" s="2" t="s">
        <v>179</v>
      </c>
      <c r="H30" s="2" t="s">
        <v>197</v>
      </c>
      <c r="I30" s="2">
        <v>52</v>
      </c>
      <c r="J30" s="48" t="s">
        <v>24</v>
      </c>
      <c r="K30" s="2" t="s">
        <v>16</v>
      </c>
      <c r="L30" s="2" t="s">
        <v>233</v>
      </c>
      <c r="M30" s="2" t="s">
        <v>9</v>
      </c>
      <c r="N30" s="33" t="s">
        <v>165</v>
      </c>
      <c r="O30" s="37"/>
    </row>
    <row r="31" spans="1:15" ht="90">
      <c r="A31" s="5"/>
      <c r="B31" s="12" t="s">
        <v>112</v>
      </c>
      <c r="C31" s="7" t="s">
        <v>113</v>
      </c>
      <c r="D31" s="7" t="s">
        <v>86</v>
      </c>
      <c r="E31" s="8" t="s">
        <v>303</v>
      </c>
      <c r="F31" s="7" t="s">
        <v>114</v>
      </c>
      <c r="G31" s="7" t="s">
        <v>115</v>
      </c>
      <c r="H31" s="7" t="s">
        <v>332</v>
      </c>
      <c r="I31" s="9" t="s">
        <v>308</v>
      </c>
      <c r="J31" s="10" t="s">
        <v>92</v>
      </c>
      <c r="K31" s="10" t="s">
        <v>15</v>
      </c>
      <c r="L31" s="10" t="s">
        <v>116</v>
      </c>
      <c r="M31" s="10" t="s">
        <v>117</v>
      </c>
      <c r="N31" s="11" t="s">
        <v>118</v>
      </c>
      <c r="O31" s="37"/>
    </row>
    <row r="32" spans="1:15" ht="30">
      <c r="A32" s="29">
        <f>A30+1</f>
        <v>27</v>
      </c>
      <c r="B32" s="30" t="s">
        <v>198</v>
      </c>
      <c r="C32" s="2" t="s">
        <v>120</v>
      </c>
      <c r="D32" s="2" t="s">
        <v>84</v>
      </c>
      <c r="E32" s="2" t="s">
        <v>150</v>
      </c>
      <c r="F32" s="2" t="s">
        <v>150</v>
      </c>
      <c r="G32" s="2" t="s">
        <v>179</v>
      </c>
      <c r="H32" s="2" t="s">
        <v>199</v>
      </c>
      <c r="I32" s="2">
        <v>13</v>
      </c>
      <c r="J32" s="48" t="s">
        <v>24</v>
      </c>
      <c r="K32" s="2" t="s">
        <v>96</v>
      </c>
      <c r="L32" s="2" t="s">
        <v>233</v>
      </c>
      <c r="M32" s="2" t="s">
        <v>200</v>
      </c>
      <c r="N32" s="33" t="s">
        <v>165</v>
      </c>
      <c r="O32" s="37"/>
    </row>
    <row r="33" spans="1:15" ht="45">
      <c r="A33" s="29">
        <f>A32+1</f>
        <v>28</v>
      </c>
      <c r="B33" s="30" t="s">
        <v>201</v>
      </c>
      <c r="C33" s="2" t="s">
        <v>105</v>
      </c>
      <c r="D33" s="2" t="s">
        <v>85</v>
      </c>
      <c r="E33" s="31" t="s">
        <v>121</v>
      </c>
      <c r="F33" s="49" t="s">
        <v>121</v>
      </c>
      <c r="G33" s="2" t="s">
        <v>202</v>
      </c>
      <c r="H33" s="2" t="s">
        <v>98</v>
      </c>
      <c r="I33" s="2">
        <v>100</v>
      </c>
      <c r="J33" s="2" t="s">
        <v>99</v>
      </c>
      <c r="K33" s="2" t="s">
        <v>70</v>
      </c>
      <c r="L33" s="2">
        <v>1992</v>
      </c>
      <c r="M33" s="2" t="s">
        <v>97</v>
      </c>
      <c r="N33" s="33" t="s">
        <v>165</v>
      </c>
      <c r="O33" s="37"/>
    </row>
    <row r="34" spans="1:15" ht="30">
      <c r="A34" s="29">
        <f t="shared" si="0"/>
        <v>29</v>
      </c>
      <c r="B34" s="30" t="s">
        <v>203</v>
      </c>
      <c r="C34" s="2" t="s">
        <v>120</v>
      </c>
      <c r="D34" s="2" t="s">
        <v>84</v>
      </c>
      <c r="E34" s="2" t="s">
        <v>150</v>
      </c>
      <c r="F34" s="2" t="s">
        <v>150</v>
      </c>
      <c r="G34" s="2" t="s">
        <v>202</v>
      </c>
      <c r="H34" s="2" t="s">
        <v>204</v>
      </c>
      <c r="I34" s="2">
        <v>13</v>
      </c>
      <c r="J34" s="2" t="s">
        <v>205</v>
      </c>
      <c r="K34" s="20" t="s">
        <v>100</v>
      </c>
      <c r="L34" s="2">
        <v>2010</v>
      </c>
      <c r="M34" s="2" t="s">
        <v>206</v>
      </c>
      <c r="N34" s="33" t="s">
        <v>165</v>
      </c>
      <c r="O34" s="37"/>
    </row>
    <row r="35" spans="1:15" ht="90">
      <c r="A35" s="29">
        <f t="shared" si="0"/>
        <v>30</v>
      </c>
      <c r="B35" s="30" t="s">
        <v>207</v>
      </c>
      <c r="C35" s="2" t="s">
        <v>120</v>
      </c>
      <c r="D35" s="2" t="s">
        <v>84</v>
      </c>
      <c r="E35" s="2" t="s">
        <v>150</v>
      </c>
      <c r="F35" s="2" t="s">
        <v>150</v>
      </c>
      <c r="G35" s="2" t="s">
        <v>179</v>
      </c>
      <c r="H35" s="2" t="s">
        <v>208</v>
      </c>
      <c r="I35" s="2">
        <v>46</v>
      </c>
      <c r="J35" s="48" t="s">
        <v>24</v>
      </c>
      <c r="K35" s="16" t="s">
        <v>209</v>
      </c>
      <c r="L35" s="2" t="s">
        <v>233</v>
      </c>
      <c r="M35" s="2" t="s">
        <v>101</v>
      </c>
      <c r="N35" s="33" t="s">
        <v>165</v>
      </c>
      <c r="O35" s="37"/>
    </row>
    <row r="36" spans="1:15" ht="45">
      <c r="A36" s="29">
        <f t="shared" si="0"/>
        <v>31</v>
      </c>
      <c r="B36" s="30" t="s">
        <v>210</v>
      </c>
      <c r="C36" s="2" t="s">
        <v>120</v>
      </c>
      <c r="D36" s="2" t="s">
        <v>84</v>
      </c>
      <c r="E36" s="2" t="s">
        <v>150</v>
      </c>
      <c r="F36" s="2" t="s">
        <v>150</v>
      </c>
      <c r="G36" s="2" t="s">
        <v>211</v>
      </c>
      <c r="H36" s="2" t="s">
        <v>212</v>
      </c>
      <c r="I36" s="2">
        <v>52</v>
      </c>
      <c r="J36" s="48" t="s">
        <v>24</v>
      </c>
      <c r="K36" s="36" t="s">
        <v>213</v>
      </c>
      <c r="L36" s="2" t="s">
        <v>233</v>
      </c>
      <c r="M36" s="2" t="s">
        <v>10</v>
      </c>
      <c r="N36" s="33" t="s">
        <v>159</v>
      </c>
      <c r="O36" s="37"/>
    </row>
    <row r="37" spans="1:15" ht="75">
      <c r="A37" s="29">
        <f t="shared" si="0"/>
        <v>32</v>
      </c>
      <c r="B37" s="30" t="s">
        <v>214</v>
      </c>
      <c r="C37" s="2" t="s">
        <v>120</v>
      </c>
      <c r="D37" s="2" t="s">
        <v>84</v>
      </c>
      <c r="E37" s="2" t="s">
        <v>150</v>
      </c>
      <c r="F37" s="2" t="s">
        <v>150</v>
      </c>
      <c r="G37" s="2" t="s">
        <v>211</v>
      </c>
      <c r="H37" s="2" t="s">
        <v>215</v>
      </c>
      <c r="I37" s="2">
        <v>50</v>
      </c>
      <c r="J37" s="48" t="s">
        <v>24</v>
      </c>
      <c r="K37" s="36" t="s">
        <v>216</v>
      </c>
      <c r="L37" s="2" t="s">
        <v>233</v>
      </c>
      <c r="M37" s="2" t="s">
        <v>10</v>
      </c>
      <c r="N37" s="33" t="s">
        <v>159</v>
      </c>
      <c r="O37" s="37"/>
    </row>
    <row r="38" spans="1:15" ht="195">
      <c r="A38" s="29">
        <f t="shared" si="0"/>
        <v>33</v>
      </c>
      <c r="B38" s="30" t="s">
        <v>217</v>
      </c>
      <c r="C38" s="2" t="s">
        <v>106</v>
      </c>
      <c r="D38" s="2" t="s">
        <v>84</v>
      </c>
      <c r="E38" s="31" t="s">
        <v>121</v>
      </c>
      <c r="F38" s="32" t="s">
        <v>121</v>
      </c>
      <c r="G38" s="2" t="s">
        <v>211</v>
      </c>
      <c r="H38" s="36" t="s">
        <v>218</v>
      </c>
      <c r="I38" s="36">
        <v>39</v>
      </c>
      <c r="J38" s="2" t="s">
        <v>219</v>
      </c>
      <c r="K38" s="60" t="s">
        <v>19</v>
      </c>
      <c r="L38" s="2">
        <v>1994</v>
      </c>
      <c r="M38" s="2" t="s">
        <v>10</v>
      </c>
      <c r="N38" s="33" t="s">
        <v>159</v>
      </c>
      <c r="O38" s="37"/>
    </row>
    <row r="39" spans="1:15" ht="45">
      <c r="A39" s="29">
        <f t="shared" si="0"/>
        <v>34</v>
      </c>
      <c r="B39" s="30" t="s">
        <v>220</v>
      </c>
      <c r="C39" s="2" t="s">
        <v>120</v>
      </c>
      <c r="D39" s="2" t="s">
        <v>84</v>
      </c>
      <c r="E39" s="2" t="s">
        <v>150</v>
      </c>
      <c r="F39" s="2" t="s">
        <v>150</v>
      </c>
      <c r="G39" s="2" t="s">
        <v>179</v>
      </c>
      <c r="H39" s="2" t="s">
        <v>221</v>
      </c>
      <c r="I39" s="2">
        <v>13</v>
      </c>
      <c r="J39" s="48" t="s">
        <v>24</v>
      </c>
      <c r="K39" s="2" t="s">
        <v>109</v>
      </c>
      <c r="L39" s="2" t="s">
        <v>233</v>
      </c>
      <c r="M39" s="2" t="s">
        <v>9</v>
      </c>
      <c r="N39" s="33" t="s">
        <v>165</v>
      </c>
      <c r="O39" s="37"/>
    </row>
    <row r="40" spans="1:15" ht="300">
      <c r="A40" s="29">
        <f t="shared" si="0"/>
        <v>35</v>
      </c>
      <c r="B40" s="30" t="s">
        <v>222</v>
      </c>
      <c r="C40" s="2" t="s">
        <v>130</v>
      </c>
      <c r="D40" s="2" t="s">
        <v>85</v>
      </c>
      <c r="E40" s="31" t="s">
        <v>121</v>
      </c>
      <c r="F40" s="32" t="s">
        <v>121</v>
      </c>
      <c r="G40" s="2" t="s">
        <v>223</v>
      </c>
      <c r="H40" s="2" t="s">
        <v>224</v>
      </c>
      <c r="I40" s="2">
        <v>613</v>
      </c>
      <c r="J40" s="36" t="s">
        <v>76</v>
      </c>
      <c r="K40" s="36" t="s">
        <v>90</v>
      </c>
      <c r="L40" s="2">
        <v>1973</v>
      </c>
      <c r="M40" s="2" t="s">
        <v>9</v>
      </c>
      <c r="N40" s="33" t="s">
        <v>165</v>
      </c>
      <c r="O40" s="37"/>
    </row>
    <row r="41" spans="1:15" ht="60">
      <c r="A41" s="29">
        <f t="shared" si="0"/>
        <v>36</v>
      </c>
      <c r="B41" s="30" t="s">
        <v>225</v>
      </c>
      <c r="C41" s="2" t="s">
        <v>130</v>
      </c>
      <c r="D41" s="2" t="s">
        <v>84</v>
      </c>
      <c r="E41" s="2" t="s">
        <v>150</v>
      </c>
      <c r="F41" s="32" t="s">
        <v>121</v>
      </c>
      <c r="G41" s="2" t="s">
        <v>223</v>
      </c>
      <c r="H41" s="36" t="s">
        <v>74</v>
      </c>
      <c r="I41" s="2">
        <v>30</v>
      </c>
      <c r="J41" s="36" t="s">
        <v>76</v>
      </c>
      <c r="K41" s="36" t="s">
        <v>75</v>
      </c>
      <c r="L41" s="2" t="s">
        <v>233</v>
      </c>
      <c r="M41" s="2" t="s">
        <v>9</v>
      </c>
      <c r="N41" s="33" t="s">
        <v>165</v>
      </c>
      <c r="O41" s="37"/>
    </row>
    <row r="42" spans="1:15" ht="135">
      <c r="A42" s="29">
        <f t="shared" si="0"/>
        <v>37</v>
      </c>
      <c r="B42" s="30" t="s">
        <v>226</v>
      </c>
      <c r="C42" s="2" t="s">
        <v>104</v>
      </c>
      <c r="D42" s="2" t="s">
        <v>84</v>
      </c>
      <c r="E42" s="2" t="s">
        <v>150</v>
      </c>
      <c r="F42" s="2" t="s">
        <v>150</v>
      </c>
      <c r="G42" s="2" t="s">
        <v>227</v>
      </c>
      <c r="H42" s="2" t="s">
        <v>228</v>
      </c>
      <c r="I42" s="3">
        <v>2413</v>
      </c>
      <c r="J42" s="2" t="s">
        <v>229</v>
      </c>
      <c r="K42" s="2" t="s">
        <v>43</v>
      </c>
      <c r="L42" s="2" t="s">
        <v>233</v>
      </c>
      <c r="M42" s="2" t="s">
        <v>77</v>
      </c>
      <c r="N42" s="33" t="s">
        <v>136</v>
      </c>
      <c r="O42" s="37"/>
    </row>
    <row r="43" spans="1:15" ht="105">
      <c r="A43" s="29">
        <f t="shared" si="0"/>
        <v>38</v>
      </c>
      <c r="B43" s="30" t="s">
        <v>230</v>
      </c>
      <c r="C43" s="2" t="s">
        <v>107</v>
      </c>
      <c r="D43" s="2" t="s">
        <v>84</v>
      </c>
      <c r="E43" s="2" t="s">
        <v>150</v>
      </c>
      <c r="F43" s="2" t="s">
        <v>150</v>
      </c>
      <c r="G43" s="2" t="s">
        <v>231</v>
      </c>
      <c r="H43" s="2" t="s">
        <v>232</v>
      </c>
      <c r="I43" s="2">
        <v>5800</v>
      </c>
      <c r="J43" s="2" t="s">
        <v>23</v>
      </c>
      <c r="K43" s="2" t="s">
        <v>78</v>
      </c>
      <c r="L43" s="2" t="s">
        <v>233</v>
      </c>
      <c r="M43" s="2" t="s">
        <v>77</v>
      </c>
      <c r="N43" s="33" t="s">
        <v>165</v>
      </c>
      <c r="O43" s="37"/>
    </row>
    <row r="44" spans="1:15" ht="105">
      <c r="A44" s="29">
        <f t="shared" si="0"/>
        <v>39</v>
      </c>
      <c r="B44" s="30" t="s">
        <v>234</v>
      </c>
      <c r="C44" s="48" t="s">
        <v>233</v>
      </c>
      <c r="D44" s="2" t="s">
        <v>84</v>
      </c>
      <c r="E44" s="2" t="s">
        <v>150</v>
      </c>
      <c r="F44" s="2" t="s">
        <v>150</v>
      </c>
      <c r="G44" s="2" t="s">
        <v>235</v>
      </c>
      <c r="H44" s="48" t="s">
        <v>233</v>
      </c>
      <c r="I44" s="48" t="s">
        <v>233</v>
      </c>
      <c r="J44" s="2" t="s">
        <v>81</v>
      </c>
      <c r="K44" s="19" t="s">
        <v>80</v>
      </c>
      <c r="L44" s="2" t="s">
        <v>233</v>
      </c>
      <c r="M44" s="2" t="s">
        <v>236</v>
      </c>
      <c r="N44" s="33" t="s">
        <v>136</v>
      </c>
      <c r="O44" s="37"/>
    </row>
    <row r="45" spans="1:15" ht="195">
      <c r="A45" s="29">
        <f t="shared" si="0"/>
        <v>40</v>
      </c>
      <c r="B45" s="30" t="s">
        <v>237</v>
      </c>
      <c r="C45" s="2" t="s">
        <v>104</v>
      </c>
      <c r="D45" s="2" t="s">
        <v>84</v>
      </c>
      <c r="E45" s="2" t="s">
        <v>150</v>
      </c>
      <c r="F45" s="2" t="s">
        <v>150</v>
      </c>
      <c r="G45" s="2" t="s">
        <v>89</v>
      </c>
      <c r="H45" s="2" t="s">
        <v>79</v>
      </c>
      <c r="I45" s="48" t="s">
        <v>233</v>
      </c>
      <c r="J45" s="2" t="s">
        <v>72</v>
      </c>
      <c r="K45" s="2" t="s">
        <v>73</v>
      </c>
      <c r="L45" s="2" t="s">
        <v>233</v>
      </c>
      <c r="M45" s="2" t="s">
        <v>236</v>
      </c>
      <c r="N45" s="33" t="s">
        <v>136</v>
      </c>
      <c r="O45" s="37"/>
    </row>
    <row r="46" spans="1:15" ht="225">
      <c r="A46" s="29">
        <f t="shared" si="0"/>
        <v>41</v>
      </c>
      <c r="B46" s="30" t="s">
        <v>238</v>
      </c>
      <c r="C46" s="2" t="s">
        <v>104</v>
      </c>
      <c r="D46" s="2" t="s">
        <v>84</v>
      </c>
      <c r="E46" s="2" t="s">
        <v>150</v>
      </c>
      <c r="F46" s="2" t="s">
        <v>150</v>
      </c>
      <c r="G46" s="2" t="s">
        <v>211</v>
      </c>
      <c r="H46" s="2" t="s">
        <v>239</v>
      </c>
      <c r="I46" s="2">
        <v>3732</v>
      </c>
      <c r="J46" s="2" t="s">
        <v>20</v>
      </c>
      <c r="K46" s="2" t="s">
        <v>71</v>
      </c>
      <c r="L46" s="2" t="s">
        <v>233</v>
      </c>
      <c r="M46" s="2" t="s">
        <v>82</v>
      </c>
      <c r="N46" s="33" t="s">
        <v>136</v>
      </c>
      <c r="O46" s="37"/>
    </row>
    <row r="47" spans="1:15" ht="165">
      <c r="A47" s="29">
        <f t="shared" si="0"/>
        <v>42</v>
      </c>
      <c r="B47" s="30" t="s">
        <v>240</v>
      </c>
      <c r="C47" s="2" t="s">
        <v>104</v>
      </c>
      <c r="D47" s="2" t="s">
        <v>84</v>
      </c>
      <c r="E47" s="2" t="s">
        <v>150</v>
      </c>
      <c r="F47" s="2" t="s">
        <v>150</v>
      </c>
      <c r="G47" s="2" t="s">
        <v>22</v>
      </c>
      <c r="H47" s="2" t="s">
        <v>241</v>
      </c>
      <c r="I47" s="2">
        <v>241</v>
      </c>
      <c r="J47" s="2" t="s">
        <v>23</v>
      </c>
      <c r="K47" s="36" t="s">
        <v>21</v>
      </c>
      <c r="L47" s="2" t="s">
        <v>233</v>
      </c>
      <c r="M47" s="2" t="s">
        <v>242</v>
      </c>
      <c r="N47" s="33" t="s">
        <v>136</v>
      </c>
      <c r="O47" s="37"/>
    </row>
    <row r="48" spans="1:15" ht="30">
      <c r="A48" s="29">
        <f t="shared" si="0"/>
        <v>43</v>
      </c>
      <c r="B48" s="30" t="s">
        <v>243</v>
      </c>
      <c r="C48" s="48" t="s">
        <v>233</v>
      </c>
      <c r="D48" s="2" t="s">
        <v>84</v>
      </c>
      <c r="E48" s="2" t="s">
        <v>150</v>
      </c>
      <c r="F48" s="2" t="s">
        <v>150</v>
      </c>
      <c r="G48" s="2" t="s">
        <v>244</v>
      </c>
      <c r="H48" s="48" t="s">
        <v>233</v>
      </c>
      <c r="I48" s="48" t="s">
        <v>233</v>
      </c>
      <c r="J48" s="2" t="s">
        <v>245</v>
      </c>
      <c r="K48" s="2"/>
      <c r="L48" s="2" t="s">
        <v>233</v>
      </c>
      <c r="M48" s="2" t="s">
        <v>236</v>
      </c>
      <c r="N48" s="33" t="s">
        <v>136</v>
      </c>
      <c r="O48" s="37"/>
    </row>
    <row r="49" spans="1:15" ht="30">
      <c r="A49" s="29">
        <f t="shared" si="0"/>
        <v>44</v>
      </c>
      <c r="B49" s="30" t="s">
        <v>246</v>
      </c>
      <c r="C49" s="48" t="s">
        <v>233</v>
      </c>
      <c r="D49" s="2" t="s">
        <v>84</v>
      </c>
      <c r="E49" s="2" t="s">
        <v>150</v>
      </c>
      <c r="F49" s="2" t="s">
        <v>150</v>
      </c>
      <c r="G49" s="2" t="s">
        <v>247</v>
      </c>
      <c r="H49" s="48" t="s">
        <v>233</v>
      </c>
      <c r="I49" s="48" t="s">
        <v>233</v>
      </c>
      <c r="J49" s="2" t="s">
        <v>245</v>
      </c>
      <c r="K49" s="2"/>
      <c r="L49" s="2" t="s">
        <v>233</v>
      </c>
      <c r="M49" s="2" t="s">
        <v>236</v>
      </c>
      <c r="N49" s="33" t="s">
        <v>136</v>
      </c>
      <c r="O49" s="37"/>
    </row>
    <row r="50" spans="1:15" ht="30">
      <c r="A50" s="29">
        <f t="shared" si="0"/>
        <v>45</v>
      </c>
      <c r="B50" s="30" t="s">
        <v>248</v>
      </c>
      <c r="C50" s="48" t="s">
        <v>233</v>
      </c>
      <c r="D50" s="2" t="s">
        <v>84</v>
      </c>
      <c r="E50" s="2" t="s">
        <v>150</v>
      </c>
      <c r="F50" s="2" t="s">
        <v>150</v>
      </c>
      <c r="G50" s="2" t="s">
        <v>235</v>
      </c>
      <c r="H50" s="48" t="s">
        <v>233</v>
      </c>
      <c r="I50" s="48" t="s">
        <v>233</v>
      </c>
      <c r="J50" s="2" t="s">
        <v>245</v>
      </c>
      <c r="K50" s="2"/>
      <c r="L50" s="2" t="s">
        <v>233</v>
      </c>
      <c r="M50" s="2" t="s">
        <v>236</v>
      </c>
      <c r="N50" s="33" t="s">
        <v>136</v>
      </c>
      <c r="O50" s="37"/>
    </row>
    <row r="51" spans="1:15" ht="30">
      <c r="A51" s="29">
        <f t="shared" si="0"/>
        <v>46</v>
      </c>
      <c r="B51" s="30" t="s">
        <v>243</v>
      </c>
      <c r="C51" s="48" t="s">
        <v>233</v>
      </c>
      <c r="D51" s="2" t="s">
        <v>84</v>
      </c>
      <c r="E51" s="2" t="s">
        <v>150</v>
      </c>
      <c r="F51" s="2" t="s">
        <v>150</v>
      </c>
      <c r="G51" s="2" t="s">
        <v>244</v>
      </c>
      <c r="H51" s="48" t="s">
        <v>233</v>
      </c>
      <c r="I51" s="48" t="s">
        <v>233</v>
      </c>
      <c r="J51" s="2" t="s">
        <v>245</v>
      </c>
      <c r="K51" s="2"/>
      <c r="L51" s="2" t="s">
        <v>233</v>
      </c>
      <c r="M51" s="2" t="s">
        <v>236</v>
      </c>
      <c r="N51" s="33" t="s">
        <v>136</v>
      </c>
      <c r="O51" s="37"/>
    </row>
    <row r="52" spans="1:15" ht="45">
      <c r="A52" s="29">
        <f t="shared" si="0"/>
        <v>47</v>
      </c>
      <c r="B52" s="30" t="s">
        <v>249</v>
      </c>
      <c r="C52" s="48" t="s">
        <v>233</v>
      </c>
      <c r="D52" s="2" t="s">
        <v>84</v>
      </c>
      <c r="E52" s="2" t="s">
        <v>150</v>
      </c>
      <c r="F52" s="2" t="s">
        <v>150</v>
      </c>
      <c r="G52" s="2" t="s">
        <v>250</v>
      </c>
      <c r="H52" s="48" t="s">
        <v>233</v>
      </c>
      <c r="I52" s="48" t="s">
        <v>233</v>
      </c>
      <c r="J52" s="2" t="s">
        <v>245</v>
      </c>
      <c r="K52" s="2"/>
      <c r="L52" s="2" t="s">
        <v>233</v>
      </c>
      <c r="M52" s="2" t="s">
        <v>236</v>
      </c>
      <c r="N52" s="33" t="s">
        <v>136</v>
      </c>
      <c r="O52" s="37"/>
    </row>
    <row r="53" spans="1:15" ht="45">
      <c r="A53" s="29">
        <f t="shared" si="0"/>
        <v>48</v>
      </c>
      <c r="B53" s="30" t="s">
        <v>251</v>
      </c>
      <c r="C53" s="48" t="s">
        <v>233</v>
      </c>
      <c r="D53" s="2" t="s">
        <v>84</v>
      </c>
      <c r="E53" s="2" t="s">
        <v>150</v>
      </c>
      <c r="F53" s="2" t="s">
        <v>150</v>
      </c>
      <c r="G53" s="2" t="s">
        <v>252</v>
      </c>
      <c r="H53" s="48" t="s">
        <v>233</v>
      </c>
      <c r="I53" s="48" t="s">
        <v>233</v>
      </c>
      <c r="J53" s="2" t="s">
        <v>245</v>
      </c>
      <c r="K53" s="2"/>
      <c r="L53" s="2" t="s">
        <v>233</v>
      </c>
      <c r="M53" s="2" t="s">
        <v>236</v>
      </c>
      <c r="N53" s="33" t="s">
        <v>136</v>
      </c>
      <c r="O53" s="37"/>
    </row>
    <row r="54" spans="1:15" ht="60">
      <c r="A54" s="29">
        <f t="shared" si="0"/>
        <v>49</v>
      </c>
      <c r="B54" s="30" t="s">
        <v>253</v>
      </c>
      <c r="C54" s="48" t="s">
        <v>233</v>
      </c>
      <c r="D54" s="2" t="s">
        <v>84</v>
      </c>
      <c r="E54" s="2" t="s">
        <v>150</v>
      </c>
      <c r="F54" s="2" t="s">
        <v>150</v>
      </c>
      <c r="G54" s="2" t="s">
        <v>26</v>
      </c>
      <c r="H54" s="48" t="s">
        <v>233</v>
      </c>
      <c r="I54" s="48" t="s">
        <v>233</v>
      </c>
      <c r="J54" s="2" t="s">
        <v>245</v>
      </c>
      <c r="K54" s="34" t="s">
        <v>25</v>
      </c>
      <c r="L54" s="2" t="s">
        <v>233</v>
      </c>
      <c r="M54" s="2" t="s">
        <v>254</v>
      </c>
      <c r="N54" s="33" t="s">
        <v>136</v>
      </c>
      <c r="O54" s="37"/>
    </row>
    <row r="55" spans="1:15" ht="75">
      <c r="A55" s="29">
        <f t="shared" si="0"/>
        <v>50</v>
      </c>
      <c r="B55" s="30" t="s">
        <v>4</v>
      </c>
      <c r="C55" s="2" t="s">
        <v>1</v>
      </c>
      <c r="D55" s="3" t="s">
        <v>84</v>
      </c>
      <c r="E55" s="2" t="s">
        <v>150</v>
      </c>
      <c r="F55" s="2" t="s">
        <v>150</v>
      </c>
      <c r="G55" s="2" t="s">
        <v>211</v>
      </c>
      <c r="H55" s="48" t="s">
        <v>233</v>
      </c>
      <c r="I55" s="48" t="s">
        <v>233</v>
      </c>
      <c r="J55" s="2" t="s">
        <v>2</v>
      </c>
      <c r="K55" s="2" t="s">
        <v>5</v>
      </c>
      <c r="L55" s="2" t="s">
        <v>233</v>
      </c>
      <c r="M55" s="2" t="s">
        <v>255</v>
      </c>
      <c r="N55" s="33" t="s">
        <v>136</v>
      </c>
      <c r="O55" s="37"/>
    </row>
    <row r="56" spans="1:15" ht="135">
      <c r="A56" s="29">
        <f t="shared" si="0"/>
        <v>51</v>
      </c>
      <c r="B56" s="3" t="s">
        <v>29</v>
      </c>
      <c r="C56" s="2" t="s">
        <v>233</v>
      </c>
      <c r="D56" s="2" t="s">
        <v>84</v>
      </c>
      <c r="E56" s="2" t="s">
        <v>150</v>
      </c>
      <c r="F56" s="2" t="s">
        <v>150</v>
      </c>
      <c r="G56" s="2" t="s">
        <v>31</v>
      </c>
      <c r="H56" s="48" t="s">
        <v>233</v>
      </c>
      <c r="I56" s="48" t="s">
        <v>233</v>
      </c>
      <c r="J56" s="2" t="s">
        <v>23</v>
      </c>
      <c r="K56" s="50" t="s">
        <v>32</v>
      </c>
      <c r="L56" s="2" t="s">
        <v>233</v>
      </c>
      <c r="M56" s="2" t="s">
        <v>254</v>
      </c>
      <c r="N56" s="33" t="s">
        <v>136</v>
      </c>
      <c r="O56" s="37"/>
    </row>
    <row r="57" spans="1:15" ht="68.25" customHeight="1">
      <c r="A57" s="63"/>
      <c r="B57" s="64"/>
      <c r="C57" s="63"/>
      <c r="D57" s="63"/>
      <c r="E57" s="63"/>
      <c r="F57" s="63"/>
      <c r="G57" s="63"/>
      <c r="H57" s="65"/>
      <c r="I57" s="65"/>
      <c r="J57" s="63"/>
      <c r="K57" s="66"/>
      <c r="L57" s="63"/>
      <c r="M57" s="63"/>
      <c r="N57" s="63"/>
      <c r="O57" s="37"/>
    </row>
    <row r="58" spans="1:15" ht="90">
      <c r="A58" s="5"/>
      <c r="B58" s="12" t="s">
        <v>112</v>
      </c>
      <c r="C58" s="7" t="s">
        <v>113</v>
      </c>
      <c r="D58" s="7" t="s">
        <v>86</v>
      </c>
      <c r="E58" s="8" t="s">
        <v>303</v>
      </c>
      <c r="F58" s="7" t="s">
        <v>114</v>
      </c>
      <c r="G58" s="7" t="s">
        <v>115</v>
      </c>
      <c r="H58" s="7" t="s">
        <v>332</v>
      </c>
      <c r="I58" s="9" t="s">
        <v>308</v>
      </c>
      <c r="J58" s="10" t="s">
        <v>92</v>
      </c>
      <c r="K58" s="10" t="s">
        <v>15</v>
      </c>
      <c r="L58" s="10" t="s">
        <v>116</v>
      </c>
      <c r="M58" s="10" t="s">
        <v>117</v>
      </c>
      <c r="N58" s="11" t="s">
        <v>118</v>
      </c>
      <c r="O58" s="37"/>
    </row>
    <row r="59" spans="1:15" ht="105">
      <c r="A59" s="29">
        <v>52</v>
      </c>
      <c r="B59" s="30" t="s">
        <v>6</v>
      </c>
      <c r="C59" s="2" t="s">
        <v>120</v>
      </c>
      <c r="D59" s="2" t="s">
        <v>84</v>
      </c>
      <c r="E59" s="2" t="s">
        <v>150</v>
      </c>
      <c r="F59" s="2" t="s">
        <v>150</v>
      </c>
      <c r="G59" s="2" t="s">
        <v>231</v>
      </c>
      <c r="H59" s="2" t="s">
        <v>256</v>
      </c>
      <c r="I59" s="2">
        <v>292</v>
      </c>
      <c r="J59" s="2" t="s">
        <v>35</v>
      </c>
      <c r="K59" s="20" t="s">
        <v>11</v>
      </c>
      <c r="L59" s="2" t="s">
        <v>233</v>
      </c>
      <c r="M59" s="2" t="s">
        <v>302</v>
      </c>
      <c r="N59" s="33" t="s">
        <v>257</v>
      </c>
      <c r="O59" s="37"/>
    </row>
    <row r="60" spans="1:15" ht="75">
      <c r="A60" s="29">
        <v>53</v>
      </c>
      <c r="B60" s="30" t="s">
        <v>258</v>
      </c>
      <c r="C60" s="2" t="s">
        <v>120</v>
      </c>
      <c r="D60" s="2" t="s">
        <v>84</v>
      </c>
      <c r="E60" s="2" t="s">
        <v>150</v>
      </c>
      <c r="F60" s="2" t="s">
        <v>150</v>
      </c>
      <c r="G60" s="2" t="s">
        <v>259</v>
      </c>
      <c r="H60" s="2" t="s">
        <v>260</v>
      </c>
      <c r="I60" s="2">
        <v>172</v>
      </c>
      <c r="J60" s="2" t="s">
        <v>33</v>
      </c>
      <c r="K60" s="2" t="s">
        <v>261</v>
      </c>
      <c r="L60" s="2" t="s">
        <v>233</v>
      </c>
      <c r="M60" s="2" t="s">
        <v>302</v>
      </c>
      <c r="N60" s="33" t="s">
        <v>257</v>
      </c>
      <c r="O60" s="37"/>
    </row>
    <row r="61" spans="1:15" ht="90">
      <c r="A61" s="29">
        <v>54</v>
      </c>
      <c r="B61" s="30" t="s">
        <v>262</v>
      </c>
      <c r="C61" s="48" t="s">
        <v>233</v>
      </c>
      <c r="D61" s="2" t="s">
        <v>84</v>
      </c>
      <c r="E61" s="2" t="s">
        <v>150</v>
      </c>
      <c r="F61" s="2" t="s">
        <v>150</v>
      </c>
      <c r="G61" s="2" t="s">
        <v>231</v>
      </c>
      <c r="H61" s="2" t="s">
        <v>233</v>
      </c>
      <c r="I61" s="48" t="s">
        <v>233</v>
      </c>
      <c r="J61" s="2" t="s">
        <v>34</v>
      </c>
      <c r="K61" s="20" t="s">
        <v>263</v>
      </c>
      <c r="L61" s="2" t="s">
        <v>233</v>
      </c>
      <c r="M61" s="2" t="s">
        <v>302</v>
      </c>
      <c r="N61" s="33" t="s">
        <v>257</v>
      </c>
      <c r="O61" s="37"/>
    </row>
    <row r="62" spans="1:15" ht="45">
      <c r="A62" s="29">
        <v>55</v>
      </c>
      <c r="B62" s="30" t="s">
        <v>264</v>
      </c>
      <c r="C62" s="2" t="s">
        <v>120</v>
      </c>
      <c r="D62" s="2" t="s">
        <v>84</v>
      </c>
      <c r="E62" s="2" t="s">
        <v>150</v>
      </c>
      <c r="F62" s="2" t="s">
        <v>150</v>
      </c>
      <c r="G62" s="2" t="s">
        <v>265</v>
      </c>
      <c r="H62" s="48" t="s">
        <v>266</v>
      </c>
      <c r="I62" s="48" t="s">
        <v>233</v>
      </c>
      <c r="J62" s="2" t="s">
        <v>37</v>
      </c>
      <c r="K62" s="34" t="s">
        <v>36</v>
      </c>
      <c r="L62" s="2" t="s">
        <v>233</v>
      </c>
      <c r="M62" s="2" t="s">
        <v>302</v>
      </c>
      <c r="N62" s="33" t="s">
        <v>257</v>
      </c>
      <c r="O62" s="37"/>
    </row>
    <row r="63" spans="1:15" ht="120">
      <c r="A63" s="29">
        <v>56</v>
      </c>
      <c r="B63" s="30" t="s">
        <v>267</v>
      </c>
      <c r="C63" s="2" t="s">
        <v>104</v>
      </c>
      <c r="D63" s="2" t="s">
        <v>84</v>
      </c>
      <c r="E63" s="2" t="s">
        <v>150</v>
      </c>
      <c r="F63" s="2" t="s">
        <v>150</v>
      </c>
      <c r="G63" s="2" t="s">
        <v>265</v>
      </c>
      <c r="H63" s="2" t="s">
        <v>268</v>
      </c>
      <c r="I63" s="2">
        <v>758</v>
      </c>
      <c r="J63" s="2" t="s">
        <v>269</v>
      </c>
      <c r="K63" s="21" t="s">
        <v>38</v>
      </c>
      <c r="L63" s="2" t="s">
        <v>233</v>
      </c>
      <c r="M63" s="2" t="s">
        <v>302</v>
      </c>
      <c r="N63" s="33" t="s">
        <v>257</v>
      </c>
      <c r="O63" s="37"/>
    </row>
    <row r="64" spans="1:15" ht="120">
      <c r="A64" s="29">
        <v>57</v>
      </c>
      <c r="B64" s="30" t="s">
        <v>270</v>
      </c>
      <c r="C64" s="2" t="s">
        <v>108</v>
      </c>
      <c r="D64" s="2" t="s">
        <v>84</v>
      </c>
      <c r="E64" s="2" t="s">
        <v>150</v>
      </c>
      <c r="F64" s="2" t="s">
        <v>150</v>
      </c>
      <c r="G64" s="2" t="s">
        <v>265</v>
      </c>
      <c r="H64" s="2" t="s">
        <v>271</v>
      </c>
      <c r="I64" s="2">
        <v>226</v>
      </c>
      <c r="J64" s="2" t="s">
        <v>269</v>
      </c>
      <c r="K64" s="2" t="s">
        <v>272</v>
      </c>
      <c r="L64" s="2" t="s">
        <v>233</v>
      </c>
      <c r="M64" s="2" t="s">
        <v>302</v>
      </c>
      <c r="N64" s="33" t="s">
        <v>124</v>
      </c>
      <c r="O64" s="37"/>
    </row>
    <row r="65" spans="1:15" ht="180">
      <c r="A65" s="29">
        <v>58</v>
      </c>
      <c r="B65" s="51" t="s">
        <v>273</v>
      </c>
      <c r="C65" s="48" t="s">
        <v>233</v>
      </c>
      <c r="D65" s="2" t="s">
        <v>84</v>
      </c>
      <c r="E65" s="2" t="s">
        <v>150</v>
      </c>
      <c r="F65" s="2" t="s">
        <v>150</v>
      </c>
      <c r="G65" s="2" t="s">
        <v>274</v>
      </c>
      <c r="H65" s="3" t="s">
        <v>40</v>
      </c>
      <c r="I65" s="3">
        <v>39</v>
      </c>
      <c r="J65" s="2" t="s">
        <v>41</v>
      </c>
      <c r="K65" s="22" t="s">
        <v>39</v>
      </c>
      <c r="L65" s="2" t="s">
        <v>233</v>
      </c>
      <c r="M65" s="2" t="s">
        <v>275</v>
      </c>
      <c r="N65" s="33" t="s">
        <v>124</v>
      </c>
      <c r="O65" s="37"/>
    </row>
    <row r="66" spans="1:15" ht="135">
      <c r="A66" s="29">
        <v>59</v>
      </c>
      <c r="B66" s="30" t="s">
        <v>276</v>
      </c>
      <c r="C66" s="2" t="s">
        <v>130</v>
      </c>
      <c r="D66" s="2" t="s">
        <v>84</v>
      </c>
      <c r="E66" s="2" t="s">
        <v>150</v>
      </c>
      <c r="F66" s="32" t="s">
        <v>121</v>
      </c>
      <c r="G66" s="2" t="s">
        <v>277</v>
      </c>
      <c r="H66" s="2" t="s">
        <v>278</v>
      </c>
      <c r="I66" s="2">
        <v>250</v>
      </c>
      <c r="J66" s="34" t="s">
        <v>42</v>
      </c>
      <c r="K66" s="20" t="s">
        <v>279</v>
      </c>
      <c r="L66" s="2" t="s">
        <v>233</v>
      </c>
      <c r="M66" s="2" t="s">
        <v>46</v>
      </c>
      <c r="N66" s="33" t="s">
        <v>124</v>
      </c>
      <c r="O66" s="37"/>
    </row>
    <row r="67" spans="1:16" ht="45">
      <c r="A67" s="29">
        <v>60</v>
      </c>
      <c r="B67" s="30" t="s">
        <v>280</v>
      </c>
      <c r="C67" s="2" t="s">
        <v>120</v>
      </c>
      <c r="D67" s="2" t="s">
        <v>84</v>
      </c>
      <c r="E67" s="2" t="s">
        <v>150</v>
      </c>
      <c r="F67" s="2" t="s">
        <v>150</v>
      </c>
      <c r="G67" s="2" t="s">
        <v>231</v>
      </c>
      <c r="H67" s="2" t="s">
        <v>281</v>
      </c>
      <c r="I67" s="2">
        <v>808</v>
      </c>
      <c r="J67" s="2" t="s">
        <v>23</v>
      </c>
      <c r="K67" s="2" t="s">
        <v>282</v>
      </c>
      <c r="L67" s="2" t="s">
        <v>233</v>
      </c>
      <c r="M67" s="2" t="s">
        <v>45</v>
      </c>
      <c r="N67" s="33" t="s">
        <v>124</v>
      </c>
      <c r="O67" s="37"/>
      <c r="P67" s="52"/>
    </row>
    <row r="68" spans="1:15" ht="30">
      <c r="A68" s="29">
        <v>61</v>
      </c>
      <c r="B68" s="30" t="s">
        <v>283</v>
      </c>
      <c r="C68" s="2" t="s">
        <v>120</v>
      </c>
      <c r="D68" s="2" t="s">
        <v>84</v>
      </c>
      <c r="E68" s="2" t="s">
        <v>150</v>
      </c>
      <c r="F68" s="2" t="s">
        <v>150</v>
      </c>
      <c r="G68" s="2" t="s">
        <v>231</v>
      </c>
      <c r="H68" s="2" t="s">
        <v>284</v>
      </c>
      <c r="I68" s="2">
        <v>688</v>
      </c>
      <c r="J68" s="2" t="s">
        <v>23</v>
      </c>
      <c r="K68" s="2" t="s">
        <v>285</v>
      </c>
      <c r="L68" s="2" t="s">
        <v>233</v>
      </c>
      <c r="M68" s="2" t="s">
        <v>45</v>
      </c>
      <c r="N68" s="33" t="s">
        <v>124</v>
      </c>
      <c r="O68" s="37"/>
    </row>
    <row r="69" spans="1:15" ht="30">
      <c r="A69" s="29">
        <v>62</v>
      </c>
      <c r="B69" s="30" t="s">
        <v>286</v>
      </c>
      <c r="C69" s="2" t="s">
        <v>104</v>
      </c>
      <c r="D69" s="2" t="s">
        <v>84</v>
      </c>
      <c r="E69" s="2" t="s">
        <v>150</v>
      </c>
      <c r="F69" s="2" t="s">
        <v>150</v>
      </c>
      <c r="G69" s="2" t="s">
        <v>287</v>
      </c>
      <c r="H69" s="2" t="s">
        <v>288</v>
      </c>
      <c r="I69" s="2">
        <v>250</v>
      </c>
      <c r="J69" s="2" t="s">
        <v>47</v>
      </c>
      <c r="K69" s="2" t="s">
        <v>47</v>
      </c>
      <c r="L69" s="2" t="s">
        <v>233</v>
      </c>
      <c r="M69" s="2" t="s">
        <v>289</v>
      </c>
      <c r="N69" s="33" t="s">
        <v>140</v>
      </c>
      <c r="O69" s="37"/>
    </row>
    <row r="70" spans="1:15" ht="165">
      <c r="A70" s="29">
        <v>63</v>
      </c>
      <c r="B70" s="30" t="s">
        <v>290</v>
      </c>
      <c r="C70" s="2" t="s">
        <v>104</v>
      </c>
      <c r="D70" s="2" t="s">
        <v>84</v>
      </c>
      <c r="E70" s="2" t="s">
        <v>150</v>
      </c>
      <c r="F70" s="2" t="s">
        <v>150</v>
      </c>
      <c r="G70" s="2" t="s">
        <v>287</v>
      </c>
      <c r="H70" s="2" t="s">
        <v>291</v>
      </c>
      <c r="I70" s="2">
        <v>500</v>
      </c>
      <c r="J70" s="2" t="s">
        <v>292</v>
      </c>
      <c r="K70" s="2" t="s">
        <v>48</v>
      </c>
      <c r="L70" s="2" t="s">
        <v>233</v>
      </c>
      <c r="M70" s="2" t="s">
        <v>289</v>
      </c>
      <c r="N70" s="33" t="s">
        <v>140</v>
      </c>
      <c r="O70" s="37"/>
    </row>
    <row r="71" spans="1:15" ht="150">
      <c r="A71" s="29">
        <v>64</v>
      </c>
      <c r="B71" s="30" t="s">
        <v>293</v>
      </c>
      <c r="C71" s="2" t="s">
        <v>294</v>
      </c>
      <c r="D71" s="2" t="s">
        <v>84</v>
      </c>
      <c r="E71" s="2" t="s">
        <v>294</v>
      </c>
      <c r="F71" s="32" t="s">
        <v>121</v>
      </c>
      <c r="G71" s="2" t="s">
        <v>122</v>
      </c>
      <c r="H71" s="2" t="s">
        <v>49</v>
      </c>
      <c r="I71" s="2" t="s">
        <v>294</v>
      </c>
      <c r="J71" s="2" t="s">
        <v>52</v>
      </c>
      <c r="K71" s="34" t="s">
        <v>50</v>
      </c>
      <c r="L71" s="2" t="s">
        <v>233</v>
      </c>
      <c r="M71" s="2" t="s">
        <v>51</v>
      </c>
      <c r="N71" s="33" t="s">
        <v>140</v>
      </c>
      <c r="O71" s="37"/>
    </row>
    <row r="72" spans="1:15" ht="225">
      <c r="A72" s="29">
        <v>65</v>
      </c>
      <c r="B72" s="30" t="s">
        <v>7</v>
      </c>
      <c r="C72" s="2" t="s">
        <v>120</v>
      </c>
      <c r="D72" s="2" t="s">
        <v>84</v>
      </c>
      <c r="E72" s="2" t="s">
        <v>150</v>
      </c>
      <c r="F72" s="2" t="s">
        <v>150</v>
      </c>
      <c r="G72" s="2" t="s">
        <v>265</v>
      </c>
      <c r="H72" s="48" t="s">
        <v>233</v>
      </c>
      <c r="I72" s="48" t="s">
        <v>233</v>
      </c>
      <c r="J72" s="2" t="s">
        <v>54</v>
      </c>
      <c r="K72" s="34" t="s">
        <v>53</v>
      </c>
      <c r="L72" s="2" t="s">
        <v>233</v>
      </c>
      <c r="M72" s="2" t="s">
        <v>51</v>
      </c>
      <c r="N72" s="33" t="s">
        <v>140</v>
      </c>
      <c r="O72" s="37"/>
    </row>
    <row r="73" spans="1:15" ht="60">
      <c r="A73" s="29">
        <f t="shared" si="0"/>
        <v>66</v>
      </c>
      <c r="B73" s="30" t="s">
        <v>8</v>
      </c>
      <c r="C73" s="2" t="s">
        <v>295</v>
      </c>
      <c r="D73" s="2" t="s">
        <v>84</v>
      </c>
      <c r="E73" s="2" t="s">
        <v>150</v>
      </c>
      <c r="F73" s="2" t="s">
        <v>150</v>
      </c>
      <c r="G73" s="2" t="s">
        <v>265</v>
      </c>
      <c r="H73" s="2" t="s">
        <v>55</v>
      </c>
      <c r="I73" s="53">
        <f>857*0.17241+98*0.935</f>
        <v>239.38537000000002</v>
      </c>
      <c r="J73" s="2" t="s">
        <v>54</v>
      </c>
      <c r="K73" s="2" t="s">
        <v>296</v>
      </c>
      <c r="L73" s="2" t="s">
        <v>233</v>
      </c>
      <c r="M73" s="2" t="s">
        <v>51</v>
      </c>
      <c r="N73" s="33" t="s">
        <v>140</v>
      </c>
      <c r="O73" s="37"/>
    </row>
    <row r="74" spans="1:15" ht="30">
      <c r="A74" s="29">
        <f t="shared" si="0"/>
        <v>67</v>
      </c>
      <c r="B74" s="30" t="s">
        <v>297</v>
      </c>
      <c r="C74" s="48" t="s">
        <v>233</v>
      </c>
      <c r="D74" s="2" t="s">
        <v>84</v>
      </c>
      <c r="E74" s="2" t="s">
        <v>150</v>
      </c>
      <c r="F74" s="2" t="s">
        <v>150</v>
      </c>
      <c r="G74" s="2" t="s">
        <v>265</v>
      </c>
      <c r="H74" s="48" t="s">
        <v>233</v>
      </c>
      <c r="I74" s="48" t="s">
        <v>233</v>
      </c>
      <c r="J74" s="2" t="s">
        <v>58</v>
      </c>
      <c r="K74" s="34" t="s">
        <v>56</v>
      </c>
      <c r="L74" s="2" t="s">
        <v>233</v>
      </c>
      <c r="M74" s="2" t="s">
        <v>59</v>
      </c>
      <c r="N74" s="33" t="s">
        <v>140</v>
      </c>
      <c r="O74" s="37"/>
    </row>
    <row r="75" spans="1:27" s="56" customFormat="1" ht="30">
      <c r="A75" s="29">
        <f t="shared" si="0"/>
        <v>68</v>
      </c>
      <c r="B75" s="30" t="s">
        <v>298</v>
      </c>
      <c r="C75" s="48" t="s">
        <v>233</v>
      </c>
      <c r="D75" s="2" t="s">
        <v>84</v>
      </c>
      <c r="E75" s="2" t="s">
        <v>150</v>
      </c>
      <c r="F75" s="2" t="s">
        <v>150</v>
      </c>
      <c r="G75" s="2" t="s">
        <v>265</v>
      </c>
      <c r="H75" s="48" t="s">
        <v>233</v>
      </c>
      <c r="I75" s="48" t="s">
        <v>233</v>
      </c>
      <c r="J75" s="2" t="s">
        <v>58</v>
      </c>
      <c r="K75" s="2" t="s">
        <v>299</v>
      </c>
      <c r="L75" s="2" t="s">
        <v>233</v>
      </c>
      <c r="M75" s="2" t="s">
        <v>59</v>
      </c>
      <c r="N75" s="33" t="s">
        <v>140</v>
      </c>
      <c r="R75" s="1"/>
      <c r="S75" s="1"/>
      <c r="T75" s="1"/>
      <c r="U75" s="1"/>
      <c r="V75" s="1"/>
      <c r="W75" s="1"/>
      <c r="X75" s="1"/>
      <c r="Y75" s="1"/>
      <c r="Z75" s="1"/>
      <c r="AA75" s="1"/>
    </row>
    <row r="76" spans="1:14" ht="255">
      <c r="A76" s="54">
        <f t="shared" si="0"/>
        <v>69</v>
      </c>
      <c r="B76" s="39" t="s">
        <v>300</v>
      </c>
      <c r="C76" s="4" t="s">
        <v>301</v>
      </c>
      <c r="D76" s="4" t="s">
        <v>84</v>
      </c>
      <c r="E76" s="4" t="s">
        <v>150</v>
      </c>
      <c r="F76" s="4" t="s">
        <v>150</v>
      </c>
      <c r="G76" s="4" t="s">
        <v>265</v>
      </c>
      <c r="H76" s="4" t="s">
        <v>60</v>
      </c>
      <c r="I76" s="55">
        <f>904*0.17241+59*0.935</f>
        <v>211.02364</v>
      </c>
      <c r="J76" s="4" t="s">
        <v>61</v>
      </c>
      <c r="K76" s="4" t="s">
        <v>57</v>
      </c>
      <c r="L76" s="4" t="s">
        <v>233</v>
      </c>
      <c r="M76" s="4" t="s">
        <v>59</v>
      </c>
      <c r="N76" s="43" t="s">
        <v>140</v>
      </c>
    </row>
    <row r="77" spans="1:14" ht="15">
      <c r="A77" s="56"/>
      <c r="B77" s="56"/>
      <c r="C77" s="56"/>
      <c r="D77" s="56"/>
      <c r="E77" s="56"/>
      <c r="F77" s="56"/>
      <c r="G77" s="56"/>
      <c r="H77" s="56"/>
      <c r="I77" s="57">
        <f>SUM(I2:I76)</f>
        <v>23705.48821</v>
      </c>
      <c r="J77" s="56"/>
      <c r="K77" s="56"/>
      <c r="L77" s="56"/>
      <c r="M77" s="56"/>
      <c r="N77" s="56"/>
    </row>
    <row r="78" spans="1:2" ht="15">
      <c r="A78" s="1"/>
      <c r="B78" s="61" t="s">
        <v>62</v>
      </c>
    </row>
    <row r="79" spans="1:3" ht="15">
      <c r="A79" s="1"/>
      <c r="B79" s="61" t="s">
        <v>12</v>
      </c>
      <c r="C79" s="58"/>
    </row>
  </sheetData>
  <sheetProtection selectLockedCells="1" selectUnlockedCells="1"/>
  <mergeCells count="1">
    <mergeCell ref="A1:N1"/>
  </mergeCells>
  <printOptions/>
  <pageMargins left="0.7086614173228347" right="0.7086614173228347" top="1.141732283464567" bottom="1.141732283464567" header="0.5118110236220472" footer="0.5118110236220472"/>
  <pageSetup fitToHeight="3" fitToWidth="1" horizontalDpi="300" verticalDpi="300" orientation="landscape" paperSize="9" scale="23" r:id="rId3"/>
  <rowBreaks count="2" manualBreakCount="2">
    <brk id="31" max="255" man="1"/>
    <brk id="57"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Aidan C</dc:creator>
  <cp:keywords/>
  <dc:description/>
  <cp:lastModifiedBy>Scooby</cp:lastModifiedBy>
  <cp:lastPrinted>2012-09-04T13:51:04Z</cp:lastPrinted>
  <dcterms:created xsi:type="dcterms:W3CDTF">2012-04-23T02:39:41Z</dcterms:created>
  <dcterms:modified xsi:type="dcterms:W3CDTF">2012-09-09T21:32:17Z</dcterms:modified>
  <cp:category/>
  <cp:version/>
  <cp:contentType/>
  <cp:contentStatus/>
</cp:coreProperties>
</file>